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75" yWindow="585" windowWidth="24690" windowHeight="13140"/>
  </bookViews>
  <sheets>
    <sheet name="Rekapitulace stavby" sheetId="1" r:id="rId1"/>
    <sheet name="SO 01 - Huslenky Bařiny" sheetId="2" r:id="rId2"/>
    <sheet name="SO 02 - Halenkov" sheetId="3" r:id="rId3"/>
    <sheet name="SO 03 - Oprava GPK" sheetId="4" r:id="rId4"/>
    <sheet name="VRN - Vedlejší rozpočtové..." sheetId="5" r:id="rId5"/>
  </sheets>
  <definedNames>
    <definedName name="_xlnm._FilterDatabase" localSheetId="1" hidden="1">'SO 01 - Huslenky Bařiny'!$C$118:$K$318</definedName>
    <definedName name="_xlnm._FilterDatabase" localSheetId="2" hidden="1">'SO 02 - Halenkov'!$C$118:$K$231</definedName>
    <definedName name="_xlnm._FilterDatabase" localSheetId="3" hidden="1">'SO 03 - Oprava GPK'!$C$118:$K$142</definedName>
    <definedName name="_xlnm._FilterDatabase" localSheetId="4" hidden="1">'VRN - Vedlejší rozpočtové...'!$C$116:$K$140</definedName>
    <definedName name="_xlnm.Print_Titles" localSheetId="0">'Rekapitulace stavby'!$92:$92</definedName>
    <definedName name="_xlnm.Print_Titles" localSheetId="1">'SO 01 - Huslenky Bařiny'!$118:$118</definedName>
    <definedName name="_xlnm.Print_Titles" localSheetId="2">'SO 02 - Halenkov'!$118:$118</definedName>
    <definedName name="_xlnm.Print_Titles" localSheetId="3">'SO 03 - Oprava GPK'!$118:$118</definedName>
    <definedName name="_xlnm.Print_Titles" localSheetId="4">'VRN - Vedlejší rozpočtové...'!$116:$116</definedName>
    <definedName name="_xlnm.Print_Area" localSheetId="0">'Rekapitulace stavby'!$D$4:$AO$76,'Rekapitulace stavby'!$C$82:$AQ$99</definedName>
    <definedName name="_xlnm.Print_Area" localSheetId="1">'SO 01 - Huslenky Bařiny'!$C$4:$J$39,'SO 01 - Huslenky Bařiny'!$C$50:$J$76,'SO 01 - Huslenky Bařiny'!$C$82:$J$100,'SO 01 - Huslenky Bařiny'!$C$106:$K$318</definedName>
    <definedName name="_xlnm.Print_Area" localSheetId="2">'SO 02 - Halenkov'!$C$4:$J$39,'SO 02 - Halenkov'!$C$50:$J$76,'SO 02 - Halenkov'!$C$82:$J$100,'SO 02 - Halenkov'!$C$106:$K$231</definedName>
    <definedName name="_xlnm.Print_Area" localSheetId="3">'SO 03 - Oprava GPK'!$C$4:$J$39,'SO 03 - Oprava GPK'!$C$50:$J$76,'SO 03 - Oprava GPK'!$C$82:$J$100,'SO 03 - Oprava GPK'!$C$106:$K$142</definedName>
    <definedName name="_xlnm.Print_Area" localSheetId="4">'VRN - Vedlejší rozpočtové...'!$C$4:$J$39,'VRN - Vedlejší rozpočtové...'!$C$50:$J$76,'VRN - Vedlejší rozpočtové...'!$C$82:$J$98,'VRN - Vedlejší rozpočtové...'!$C$104:$K$140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3" i="5"/>
  <c r="BH123" i="5"/>
  <c r="BG123" i="5"/>
  <c r="BF123" i="5"/>
  <c r="T123" i="5"/>
  <c r="R123" i="5"/>
  <c r="P123" i="5"/>
  <c r="BI119" i="5"/>
  <c r="BH119" i="5"/>
  <c r="BG119" i="5"/>
  <c r="BF119" i="5"/>
  <c r="T119" i="5"/>
  <c r="R119" i="5"/>
  <c r="P119" i="5"/>
  <c r="J114" i="5"/>
  <c r="F113" i="5"/>
  <c r="F111" i="5"/>
  <c r="E109" i="5"/>
  <c r="J92" i="5"/>
  <c r="F91" i="5"/>
  <c r="F89" i="5"/>
  <c r="E87" i="5"/>
  <c r="J21" i="5"/>
  <c r="E21" i="5"/>
  <c r="J113" i="5" s="1"/>
  <c r="J20" i="5"/>
  <c r="J18" i="5"/>
  <c r="E18" i="5"/>
  <c r="F114" i="5" s="1"/>
  <c r="J17" i="5"/>
  <c r="J12" i="5"/>
  <c r="J111" i="5" s="1"/>
  <c r="E7" i="5"/>
  <c r="E107" i="5"/>
  <c r="J37" i="4"/>
  <c r="J36" i="4"/>
  <c r="AY97" i="1" s="1"/>
  <c r="J35" i="4"/>
  <c r="AX97" i="1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J116" i="4"/>
  <c r="F115" i="4"/>
  <c r="F113" i="4"/>
  <c r="E111" i="4"/>
  <c r="J92" i="4"/>
  <c r="F91" i="4"/>
  <c r="F89" i="4"/>
  <c r="E87" i="4"/>
  <c r="J21" i="4"/>
  <c r="E21" i="4"/>
  <c r="J91" i="4"/>
  <c r="J20" i="4"/>
  <c r="J18" i="4"/>
  <c r="E18" i="4"/>
  <c r="F116" i="4"/>
  <c r="J17" i="4"/>
  <c r="J12" i="4"/>
  <c r="J113" i="4" s="1"/>
  <c r="E7" i="4"/>
  <c r="E109" i="4" s="1"/>
  <c r="J37" i="3"/>
  <c r="J36" i="3"/>
  <c r="AY96" i="1"/>
  <c r="J35" i="3"/>
  <c r="AX96" i="1" s="1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J116" i="3"/>
  <c r="F115" i="3"/>
  <c r="F113" i="3"/>
  <c r="E111" i="3"/>
  <c r="J92" i="3"/>
  <c r="F91" i="3"/>
  <c r="F89" i="3"/>
  <c r="E87" i="3"/>
  <c r="J21" i="3"/>
  <c r="E21" i="3"/>
  <c r="J91" i="3" s="1"/>
  <c r="J20" i="3"/>
  <c r="J18" i="3"/>
  <c r="E18" i="3"/>
  <c r="F116" i="3" s="1"/>
  <c r="J17" i="3"/>
  <c r="J12" i="3"/>
  <c r="J113" i="3" s="1"/>
  <c r="E7" i="3"/>
  <c r="E109" i="3"/>
  <c r="J37" i="2"/>
  <c r="J36" i="2"/>
  <c r="AY95" i="1" s="1"/>
  <c r="J35" i="2"/>
  <c r="AX95" i="1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J116" i="2"/>
  <c r="F115" i="2"/>
  <c r="F113" i="2"/>
  <c r="E111" i="2"/>
  <c r="J92" i="2"/>
  <c r="F91" i="2"/>
  <c r="F89" i="2"/>
  <c r="E87" i="2"/>
  <c r="J21" i="2"/>
  <c r="E21" i="2"/>
  <c r="J91" i="2" s="1"/>
  <c r="J20" i="2"/>
  <c r="J18" i="2"/>
  <c r="E18" i="2"/>
  <c r="F116" i="2" s="1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37" i="5"/>
  <c r="J137" i="5"/>
  <c r="BK133" i="5"/>
  <c r="J133" i="5"/>
  <c r="BK130" i="5"/>
  <c r="J130" i="5"/>
  <c r="BK127" i="5"/>
  <c r="J127" i="5"/>
  <c r="BK123" i="5"/>
  <c r="J123" i="5"/>
  <c r="BK119" i="5"/>
  <c r="J138" i="4"/>
  <c r="BK136" i="4"/>
  <c r="BK122" i="4"/>
  <c r="BK230" i="3"/>
  <c r="J230" i="3"/>
  <c r="J228" i="3"/>
  <c r="BK219" i="3"/>
  <c r="BK208" i="3"/>
  <c r="J206" i="3"/>
  <c r="BK200" i="3"/>
  <c r="J198" i="3"/>
  <c r="J196" i="3"/>
  <c r="BK192" i="3"/>
  <c r="J188" i="3"/>
  <c r="BK179" i="3"/>
  <c r="J174" i="3"/>
  <c r="BK165" i="3"/>
  <c r="BK159" i="3"/>
  <c r="J154" i="3"/>
  <c r="BK151" i="3"/>
  <c r="J149" i="3"/>
  <c r="BK147" i="3"/>
  <c r="BK145" i="3"/>
  <c r="J141" i="3"/>
  <c r="BK138" i="3"/>
  <c r="J130" i="3"/>
  <c r="J127" i="3"/>
  <c r="BK125" i="3"/>
  <c r="BK317" i="2"/>
  <c r="J317" i="2"/>
  <c r="J315" i="2"/>
  <c r="J299" i="2"/>
  <c r="J296" i="2"/>
  <c r="J294" i="2"/>
  <c r="J285" i="2"/>
  <c r="J283" i="2"/>
  <c r="BK281" i="2"/>
  <c r="BK279" i="2"/>
  <c r="J277" i="2"/>
  <c r="BK269" i="2"/>
  <c r="BK266" i="2"/>
  <c r="BK256" i="2"/>
  <c r="J248" i="2"/>
  <c r="BK241" i="2"/>
  <c r="J236" i="2"/>
  <c r="J234" i="2"/>
  <c r="BK221" i="2"/>
  <c r="BK215" i="2"/>
  <c r="J212" i="2"/>
  <c r="BK206" i="2"/>
  <c r="J204" i="2"/>
  <c r="J197" i="2"/>
  <c r="J192" i="2"/>
  <c r="BK188" i="2"/>
  <c r="J179" i="2"/>
  <c r="BK174" i="2"/>
  <c r="J169" i="2"/>
  <c r="BK164" i="2"/>
  <c r="J159" i="2"/>
  <c r="BK156" i="2"/>
  <c r="J156" i="2"/>
  <c r="BK139" i="2"/>
  <c r="BK130" i="2"/>
  <c r="BK128" i="2"/>
  <c r="BK125" i="2"/>
  <c r="J140" i="4"/>
  <c r="J136" i="4"/>
  <c r="J132" i="4"/>
  <c r="J225" i="3"/>
  <c r="BK215" i="3"/>
  <c r="J208" i="3"/>
  <c r="BK184" i="3"/>
  <c r="J179" i="3"/>
  <c r="BK177" i="3"/>
  <c r="BK174" i="3"/>
  <c r="BK171" i="3"/>
  <c r="J162" i="3"/>
  <c r="BK154" i="3"/>
  <c r="J151" i="3"/>
  <c r="J138" i="3"/>
  <c r="J125" i="3"/>
  <c r="BK122" i="3"/>
  <c r="BK287" i="2"/>
  <c r="BK285" i="2"/>
  <c r="BK283" i="2"/>
  <c r="J281" i="2"/>
  <c r="J275" i="2"/>
  <c r="J272" i="2"/>
  <c r="J261" i="2"/>
  <c r="BK246" i="2"/>
  <c r="BK234" i="2"/>
  <c r="BK228" i="2"/>
  <c r="J225" i="2"/>
  <c r="BK212" i="2"/>
  <c r="BK209" i="2"/>
  <c r="J206" i="2"/>
  <c r="J199" i="2"/>
  <c r="BK197" i="2"/>
  <c r="BK192" i="2"/>
  <c r="J183" i="2"/>
  <c r="J181" i="2"/>
  <c r="BK179" i="2"/>
  <c r="BK166" i="2"/>
  <c r="J164" i="2"/>
  <c r="J162" i="2"/>
  <c r="J152" i="2"/>
  <c r="J148" i="2"/>
  <c r="BK145" i="2"/>
  <c r="J142" i="2"/>
  <c r="BK136" i="2"/>
  <c r="J134" i="2"/>
  <c r="J130" i="2"/>
  <c r="J125" i="2"/>
  <c r="J122" i="2"/>
  <c r="BK140" i="4"/>
  <c r="BK138" i="4"/>
  <c r="BK132" i="4"/>
  <c r="BK125" i="4"/>
  <c r="BK217" i="3"/>
  <c r="J200" i="3"/>
  <c r="BK198" i="3"/>
  <c r="BK196" i="3"/>
  <c r="BK188" i="3"/>
  <c r="J184" i="3"/>
  <c r="J177" i="3"/>
  <c r="J171" i="3"/>
  <c r="BK168" i="3"/>
  <c r="J159" i="3"/>
  <c r="BK156" i="3"/>
  <c r="BK149" i="3"/>
  <c r="J145" i="3"/>
  <c r="BK134" i="3"/>
  <c r="BK309" i="2"/>
  <c r="J305" i="2"/>
  <c r="J279" i="2"/>
  <c r="BK277" i="2"/>
  <c r="J269" i="2"/>
  <c r="BK261" i="2"/>
  <c r="J256" i="2"/>
  <c r="J246" i="2"/>
  <c r="J231" i="2"/>
  <c r="J228" i="2"/>
  <c r="J221" i="2"/>
  <c r="J218" i="2"/>
  <c r="J215" i="2"/>
  <c r="BK204" i="2"/>
  <c r="BK185" i="2"/>
  <c r="BK181" i="2"/>
  <c r="J174" i="2"/>
  <c r="BK169" i="2"/>
  <c r="J166" i="2"/>
  <c r="BK162" i="2"/>
  <c r="BK152" i="2"/>
  <c r="BK148" i="2"/>
  <c r="J145" i="2"/>
  <c r="BK142" i="2"/>
  <c r="BK134" i="2"/>
  <c r="BK132" i="2"/>
  <c r="J128" i="2"/>
  <c r="BK122" i="2"/>
  <c r="J119" i="5"/>
  <c r="J125" i="4"/>
  <c r="J122" i="4"/>
  <c r="BK228" i="3"/>
  <c r="BK225" i="3"/>
  <c r="J219" i="3"/>
  <c r="J217" i="3"/>
  <c r="J215" i="3"/>
  <c r="BK206" i="3"/>
  <c r="J192" i="3"/>
  <c r="J168" i="3"/>
  <c r="J165" i="3"/>
  <c r="BK162" i="3"/>
  <c r="J156" i="3"/>
  <c r="J147" i="3"/>
  <c r="BK141" i="3"/>
  <c r="J134" i="3"/>
  <c r="BK130" i="3"/>
  <c r="BK127" i="3"/>
  <c r="J122" i="3"/>
  <c r="BK315" i="2"/>
  <c r="J309" i="2"/>
  <c r="BK305" i="2"/>
  <c r="BK299" i="2"/>
  <c r="BK296" i="2"/>
  <c r="BK294" i="2"/>
  <c r="J287" i="2"/>
  <c r="BK275" i="2"/>
  <c r="BK272" i="2"/>
  <c r="J266" i="2"/>
  <c r="BK248" i="2"/>
  <c r="J241" i="2"/>
  <c r="BK236" i="2"/>
  <c r="BK231" i="2"/>
  <c r="BK225" i="2"/>
  <c r="BK218" i="2"/>
  <c r="J209" i="2"/>
  <c r="BK199" i="2"/>
  <c r="J188" i="2"/>
  <c r="J185" i="2"/>
  <c r="BK183" i="2"/>
  <c r="BK159" i="2"/>
  <c r="J139" i="2"/>
  <c r="J136" i="2"/>
  <c r="J132" i="2"/>
  <c r="AS94" i="1"/>
  <c r="P121" i="2" l="1"/>
  <c r="P120" i="2" s="1"/>
  <c r="R293" i="2"/>
  <c r="R121" i="3"/>
  <c r="R120" i="3" s="1"/>
  <c r="R119" i="3" s="1"/>
  <c r="R214" i="3"/>
  <c r="T121" i="2"/>
  <c r="T120" i="2" s="1"/>
  <c r="P293" i="2"/>
  <c r="BK121" i="3"/>
  <c r="BK120" i="3" s="1"/>
  <c r="J120" i="3" s="1"/>
  <c r="J97" i="3" s="1"/>
  <c r="BK214" i="3"/>
  <c r="J214" i="3"/>
  <c r="J99" i="3" s="1"/>
  <c r="R121" i="2"/>
  <c r="R120" i="2" s="1"/>
  <c r="R119" i="2" s="1"/>
  <c r="T293" i="2"/>
  <c r="P121" i="3"/>
  <c r="P120" i="3" s="1"/>
  <c r="T214" i="3"/>
  <c r="BK121" i="2"/>
  <c r="J121" i="2" s="1"/>
  <c r="J98" i="2" s="1"/>
  <c r="BK293" i="2"/>
  <c r="J293" i="2" s="1"/>
  <c r="J99" i="2" s="1"/>
  <c r="T121" i="3"/>
  <c r="T120" i="3"/>
  <c r="T119" i="3" s="1"/>
  <c r="P214" i="3"/>
  <c r="BK121" i="4"/>
  <c r="J121" i="4"/>
  <c r="J98" i="4" s="1"/>
  <c r="P121" i="4"/>
  <c r="P120" i="4" s="1"/>
  <c r="R121" i="4"/>
  <c r="R120" i="4" s="1"/>
  <c r="T121" i="4"/>
  <c r="T120" i="4" s="1"/>
  <c r="BK135" i="4"/>
  <c r="J135" i="4" s="1"/>
  <c r="J99" i="4" s="1"/>
  <c r="P135" i="4"/>
  <c r="R135" i="4"/>
  <c r="T135" i="4"/>
  <c r="BK118" i="5"/>
  <c r="J118" i="5" s="1"/>
  <c r="J97" i="5" s="1"/>
  <c r="P118" i="5"/>
  <c r="P117" i="5" s="1"/>
  <c r="AU98" i="1" s="1"/>
  <c r="R118" i="5"/>
  <c r="R117" i="5" s="1"/>
  <c r="T118" i="5"/>
  <c r="T117" i="5" s="1"/>
  <c r="E109" i="2"/>
  <c r="BE125" i="2"/>
  <c r="BE130" i="2"/>
  <c r="BE132" i="2"/>
  <c r="BE145" i="2"/>
  <c r="BE152" i="2"/>
  <c r="BE162" i="2"/>
  <c r="BE164" i="2"/>
  <c r="BE169" i="2"/>
  <c r="BE174" i="2"/>
  <c r="BE179" i="2"/>
  <c r="BE192" i="2"/>
  <c r="BE204" i="2"/>
  <c r="BE212" i="2"/>
  <c r="BE256" i="2"/>
  <c r="BE261" i="2"/>
  <c r="BE269" i="2"/>
  <c r="BE277" i="2"/>
  <c r="BE281" i="2"/>
  <c r="BE283" i="2"/>
  <c r="E85" i="3"/>
  <c r="J89" i="3"/>
  <c r="F92" i="3"/>
  <c r="BE122" i="3"/>
  <c r="BE134" i="3"/>
  <c r="BE145" i="3"/>
  <c r="BE156" i="3"/>
  <c r="BE171" i="3"/>
  <c r="BE174" i="3"/>
  <c r="BE177" i="3"/>
  <c r="BE198" i="3"/>
  <c r="E85" i="4"/>
  <c r="J115" i="4"/>
  <c r="J91" i="5"/>
  <c r="J113" i="2"/>
  <c r="BE128" i="2"/>
  <c r="BE134" i="2"/>
  <c r="BE139" i="2"/>
  <c r="BE156" i="2"/>
  <c r="BE183" i="2"/>
  <c r="BE188" i="2"/>
  <c r="BE197" i="2"/>
  <c r="BE206" i="2"/>
  <c r="BE221" i="2"/>
  <c r="BE231" i="2"/>
  <c r="BE241" i="2"/>
  <c r="BE246" i="2"/>
  <c r="BE279" i="2"/>
  <c r="BE287" i="2"/>
  <c r="BE294" i="2"/>
  <c r="BE125" i="3"/>
  <c r="BE138" i="3"/>
  <c r="BE154" i="3"/>
  <c r="BE179" i="3"/>
  <c r="BE208" i="3"/>
  <c r="BE225" i="3"/>
  <c r="F92" i="4"/>
  <c r="BE136" i="4"/>
  <c r="BE140" i="4"/>
  <c r="BE127" i="5"/>
  <c r="F92" i="2"/>
  <c r="J115" i="2"/>
  <c r="BE185" i="2"/>
  <c r="BE199" i="2"/>
  <c r="BE215" i="2"/>
  <c r="BE218" i="2"/>
  <c r="BE248" i="2"/>
  <c r="BE266" i="2"/>
  <c r="BE275" i="2"/>
  <c r="BE305" i="2"/>
  <c r="J115" i="3"/>
  <c r="BE127" i="3"/>
  <c r="BE130" i="3"/>
  <c r="BE141" i="3"/>
  <c r="BE147" i="3"/>
  <c r="BE149" i="3"/>
  <c r="BE151" i="3"/>
  <c r="BE159" i="3"/>
  <c r="BE162" i="3"/>
  <c r="BE165" i="3"/>
  <c r="BE184" i="3"/>
  <c r="BE188" i="3"/>
  <c r="BE192" i="3"/>
  <c r="BE200" i="3"/>
  <c r="BE206" i="3"/>
  <c r="BE217" i="3"/>
  <c r="BE219" i="3"/>
  <c r="J89" i="4"/>
  <c r="BE125" i="4"/>
  <c r="BE138" i="4"/>
  <c r="BE122" i="2"/>
  <c r="BE136" i="2"/>
  <c r="BE142" i="2"/>
  <c r="BE148" i="2"/>
  <c r="BE159" i="2"/>
  <c r="BE166" i="2"/>
  <c r="BE181" i="2"/>
  <c r="BE209" i="2"/>
  <c r="BE225" i="2"/>
  <c r="BE228" i="2"/>
  <c r="BE234" i="2"/>
  <c r="BE236" i="2"/>
  <c r="BE272" i="2"/>
  <c r="BE285" i="2"/>
  <c r="BE296" i="2"/>
  <c r="BE299" i="2"/>
  <c r="BE309" i="2"/>
  <c r="BE315" i="2"/>
  <c r="BE317" i="2"/>
  <c r="BE168" i="3"/>
  <c r="BE196" i="3"/>
  <c r="BE215" i="3"/>
  <c r="BE228" i="3"/>
  <c r="BE230" i="3"/>
  <c r="BE122" i="4"/>
  <c r="BE132" i="4"/>
  <c r="E85" i="5"/>
  <c r="J89" i="5"/>
  <c r="F92" i="5"/>
  <c r="BE119" i="5"/>
  <c r="BE123" i="5"/>
  <c r="BE130" i="5"/>
  <c r="BE133" i="5"/>
  <c r="BE137" i="5"/>
  <c r="F36" i="2"/>
  <c r="BC95" i="1" s="1"/>
  <c r="F34" i="2"/>
  <c r="BA95" i="1" s="1"/>
  <c r="F35" i="3"/>
  <c r="BB96" i="1" s="1"/>
  <c r="F37" i="4"/>
  <c r="BD97" i="1"/>
  <c r="F35" i="5"/>
  <c r="BB98" i="1" s="1"/>
  <c r="F37" i="3"/>
  <c r="BD96" i="1" s="1"/>
  <c r="J34" i="2"/>
  <c r="AW95" i="1" s="1"/>
  <c r="J34" i="4"/>
  <c r="AW97" i="1"/>
  <c r="F36" i="4"/>
  <c r="BC97" i="1" s="1"/>
  <c r="F34" i="4"/>
  <c r="BA97" i="1"/>
  <c r="F35" i="4"/>
  <c r="BB97" i="1" s="1"/>
  <c r="J34" i="5"/>
  <c r="AW98" i="1"/>
  <c r="F34" i="3"/>
  <c r="BA96" i="1" s="1"/>
  <c r="F36" i="3"/>
  <c r="BC96" i="1" s="1"/>
  <c r="F35" i="2"/>
  <c r="BB95" i="1" s="1"/>
  <c r="F37" i="2"/>
  <c r="BD95" i="1" s="1"/>
  <c r="F34" i="5"/>
  <c r="BA98" i="1" s="1"/>
  <c r="J34" i="3"/>
  <c r="AW96" i="1"/>
  <c r="F36" i="5"/>
  <c r="BC98" i="1" s="1"/>
  <c r="F37" i="5"/>
  <c r="BD98" i="1"/>
  <c r="T119" i="4" l="1"/>
  <c r="P119" i="3"/>
  <c r="AU96" i="1"/>
  <c r="T119" i="2"/>
  <c r="P119" i="4"/>
  <c r="AU97" i="1"/>
  <c r="R119" i="4"/>
  <c r="P119" i="2"/>
  <c r="AU95" i="1" s="1"/>
  <c r="BK120" i="2"/>
  <c r="J120" i="2" s="1"/>
  <c r="J97" i="2" s="1"/>
  <c r="BK119" i="3"/>
  <c r="J119" i="3"/>
  <c r="J96" i="3" s="1"/>
  <c r="J121" i="3"/>
  <c r="J98" i="3" s="1"/>
  <c r="BK120" i="4"/>
  <c r="J120" i="4" s="1"/>
  <c r="J97" i="4" s="1"/>
  <c r="BK117" i="5"/>
  <c r="J117" i="5"/>
  <c r="J96" i="5" s="1"/>
  <c r="J33" i="2"/>
  <c r="AV95" i="1" s="1"/>
  <c r="AT95" i="1" s="1"/>
  <c r="J33" i="5"/>
  <c r="AV98" i="1"/>
  <c r="AT98" i="1" s="1"/>
  <c r="BA94" i="1"/>
  <c r="W30" i="1" s="1"/>
  <c r="BC94" i="1"/>
  <c r="W32" i="1" s="1"/>
  <c r="F33" i="3"/>
  <c r="AZ96" i="1" s="1"/>
  <c r="J33" i="4"/>
  <c r="AV97" i="1" s="1"/>
  <c r="AT97" i="1" s="1"/>
  <c r="BD94" i="1"/>
  <c r="W33" i="1" s="1"/>
  <c r="F33" i="2"/>
  <c r="AZ95" i="1" s="1"/>
  <c r="F33" i="5"/>
  <c r="AZ98" i="1"/>
  <c r="J33" i="3"/>
  <c r="AV96" i="1" s="1"/>
  <c r="AT96" i="1" s="1"/>
  <c r="BB94" i="1"/>
  <c r="AX94" i="1" s="1"/>
  <c r="F33" i="4"/>
  <c r="AZ97" i="1" s="1"/>
  <c r="BK119" i="2" l="1"/>
  <c r="J119" i="2" s="1"/>
  <c r="J96" i="2" s="1"/>
  <c r="BK119" i="4"/>
  <c r="J119" i="4" s="1"/>
  <c r="J96" i="4" s="1"/>
  <c r="AZ94" i="1"/>
  <c r="W29" i="1" s="1"/>
  <c r="W31" i="1"/>
  <c r="AW94" i="1"/>
  <c r="AK30" i="1" s="1"/>
  <c r="AY94" i="1"/>
  <c r="AU94" i="1"/>
  <c r="J30" i="3"/>
  <c r="AG96" i="1" s="1"/>
  <c r="AN96" i="1" s="1"/>
  <c r="J30" i="5"/>
  <c r="AG98" i="1"/>
  <c r="AN98" i="1"/>
  <c r="J39" i="5" l="1"/>
  <c r="J39" i="3"/>
  <c r="J30" i="2"/>
  <c r="AG95" i="1" s="1"/>
  <c r="AN95" i="1" s="1"/>
  <c r="AV94" i="1"/>
  <c r="AK29" i="1" s="1"/>
  <c r="J30" i="4"/>
  <c r="AG97" i="1" s="1"/>
  <c r="AN97" i="1" s="1"/>
  <c r="J39" i="2" l="1"/>
  <c r="J39" i="4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<sst xmlns="http://schemas.openxmlformats.org/spreadsheetml/2006/main" count="3618" uniqueCount="625">
  <si>
    <t>Export Komplet</t>
  </si>
  <si>
    <t/>
  </si>
  <si>
    <t>2.0</t>
  </si>
  <si>
    <t>ZAMOK</t>
  </si>
  <si>
    <t>False</t>
  </si>
  <si>
    <t>{13079323-7189-4a02-b59c-d55849c69df3}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</si>
  <si>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</si>
  <si>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</si>
  <si>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</si>
  <si>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</si>
  <si>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</si>
  <si>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</si>
  <si>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</si>
  <si>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</si>
  <si>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</si>
  <si>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</si>
  <si>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</si>
  <si>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Halenkov - Velké Karlovice</t>
  </si>
  <si>
    <t>KSO:</t>
  </si>
  <si>
    <t>CC-CZ:</t>
  </si>
  <si>
    <t>Místo:</t>
  </si>
  <si>
    <t>Trať Vsetín – Velké Karlovice</t>
  </si>
  <si>
    <t>Datum: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</si>
  <si>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</si>
  <si>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</si>
  <si>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</si>
  <si>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</si>
  <si>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</si>
  <si>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</si>
  <si>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</si>
  <si>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</si>
  <si>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</si>
  <si>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</si>
  <si>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</si>
  <si>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</si>
  <si>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</si>
  <si>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</si>
  <si>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</si>
  <si>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</si>
  <si>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</si>
  <si>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</si>
  <si>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</si>
  <si>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</si>
  <si>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</si>
  <si>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</si>
  <si>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</si>
  <si>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</si>
  <si>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</si>
  <si>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</si>
  <si>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</si>
  <si>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</si>
  <si>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</si>
  <si>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</si>
  <si>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</si>
  <si>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</si>
  <si>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</si>
  <si>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</si>
  <si>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</si>
  <si>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</si>
  <si>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</si>
  <si>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</si>
  <si>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</si>
  <si>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</si>
  <si>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</si>
  <si>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</si>
  <si>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</si>
  <si>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</si>
  <si>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</si>
  <si>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</si>
  <si>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</si>
  <si>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</si>
  <si>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</si>
  <si>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</si>
  <si>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</si>
  <si>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</si>
  <si>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</si>
  <si>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</si>
  <si>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</si>
  <si>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</si>
  <si>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</si>
  <si>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</si>
  <si>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Huslenky Bařiny</t>
  </si>
  <si>
    <t>STA</t>
  </si>
  <si>
    <t>1</t>
  </si>
  <si>
    <t>{226dce06-0f57-4df6-bcb3-3070bbac3162}</t>
  </si>
  <si>
    <t>2</t>
  </si>
  <si>
    <t>SO 02</t>
  </si>
  <si>
    <t>Halenkov</t>
  </si>
  <si>
    <t>{7e1f5483-956f-4a6b-81ea-6f88928df609}</t>
  </si>
  <si>
    <t>SO 03</t>
  </si>
  <si>
    <t>Oprava GPK</t>
  </si>
  <si>
    <t>{c060b3cd-bb92-4ace-9412-1474fd49f222}</t>
  </si>
  <si>
    <t>VRN</t>
  </si>
  <si>
    <t>Vedlejší rozpočtové náklady</t>
  </si>
  <si>
    <t>{a86d96cc-36ea-4dd3-a5c9-047af7ba7774}</t>
  </si>
  <si>
    <t>KRYCÍ LIST SOUPISU PRACÍ</t>
  </si>
  <si>
    <t>Objekt:</t>
  </si>
  <si>
    <t>SO 01 - Huslenky Bařiny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</si>
  <si>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</si>
  <si>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</si>
  <si>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</si>
  <si>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</si>
  <si>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</si>
  <si>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</si>
  <si>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</si>
  <si>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</si>
  <si>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</si>
  <si>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</si>
  <si>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</si>
  <si>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</si>
  <si>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</si>
  <si>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</si>
  <si>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</si>
  <si>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</si>
  <si>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</si>
  <si>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</si>
  <si>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</si>
  <si>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</si>
  <si>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</si>
  <si>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</si>
  <si>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</si>
  <si>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</si>
  <si>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</si>
  <si>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</si>
  <si>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</si>
  <si>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5907050120</t>
  </si>
  <si>
    <t>Dělení kolejnic kyslíkem tv. S49</t>
  </si>
  <si>
    <t>kus</t>
  </si>
  <si>
    <t>4</t>
  </si>
  <si>
    <t>-1449737619</t>
  </si>
  <si>
    <t>PP</t>
  </si>
  <si>
    <t>Dělení kolejnic kyslíkem tv. S49. Poznámka: 1. V cenách jsou započteny náklady na manipulaci, podložení, označení a provedení řezu kolejnice.</t>
  </si>
  <si>
    <t>P</t>
  </si>
  <si>
    <t>Poznámka k položce:_x000D_
Řez=kus</t>
  </si>
  <si>
    <t>5906110017</t>
  </si>
  <si>
    <t>Oprava rozdělení pražců příčných betonových posun přes 5 do 10 cm</t>
  </si>
  <si>
    <t>1130641692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</si>
  <si>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</si>
  <si>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VV</t>
  </si>
  <si>
    <t>6+9+3</t>
  </si>
  <si>
    <t>3</t>
  </si>
  <si>
    <t>5906140070</t>
  </si>
  <si>
    <t>Demontáž kolejového roštu koleje v ose koleje pražce dřevěné tv. S49 rozdělení "c"</t>
  </si>
  <si>
    <t>km</t>
  </si>
  <si>
    <t>-2021826219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</si>
  <si>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</si>
  <si>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5906140190</t>
  </si>
  <si>
    <t>Demontáž kolejového roštu koleje v ose koleje pražce betonové tv. S49 rozdělení "c"</t>
  </si>
  <si>
    <t>-2131460886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</si>
  <si>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</si>
  <si>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5906130170</t>
  </si>
  <si>
    <t>Montáž kolejového roštu v ose koleje pražce dřevěné vystrojené tv. S49 rozdělení "c"</t>
  </si>
  <si>
    <t>885069942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</si>
  <si>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</si>
  <si>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6</t>
  </si>
  <si>
    <t>5906130380</t>
  </si>
  <si>
    <t>Montáž kolejového roštu v ose koleje pražce betonové vystrojené tv. S49 rozdělení "c"</t>
  </si>
  <si>
    <t>1017381464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</si>
  <si>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</si>
  <si>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7</t>
  </si>
  <si>
    <t>5905050010</t>
  </si>
  <si>
    <t>Souvislá výměna KL se snesením KR koleje pražce dřevěné rozdělení "c"</t>
  </si>
  <si>
    <t>89087380</t>
  </si>
  <si>
    <t>Souvislá výměna KL se snesením KR koleje pražce dřevěné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</si>
  <si>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(9+3,6+2,4+1)/1000</t>
  </si>
  <si>
    <t>8</t>
  </si>
  <si>
    <t>5905050050</t>
  </si>
  <si>
    <t>Souvislá výměna KL se snesením KR koleje pražce betonové rozdělení "c"</t>
  </si>
  <si>
    <t>908696124</t>
  </si>
  <si>
    <t>Souvislá výměna KL se snesením KR koleje pražce betonové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</si>
  <si>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(3+11)/1000</t>
  </si>
  <si>
    <t>9</t>
  </si>
  <si>
    <t>5905080110</t>
  </si>
  <si>
    <t>Ojedinělé čištění KL včetně lavičky (pod ložnou plochou pražce) lože otevřené</t>
  </si>
  <si>
    <t>m2</t>
  </si>
  <si>
    <t>-1331224371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</si>
  <si>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</si>
  <si>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3,2*(0,675-0,28)*130 "čištění 130 kastlů v celém profilu</t>
  </si>
  <si>
    <t>10</t>
  </si>
  <si>
    <t>5905105030</t>
  </si>
  <si>
    <t>Doplnění KL kamenivem souvisle strojně v koleji</t>
  </si>
  <si>
    <t>m3</t>
  </si>
  <si>
    <t>-499049483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</si>
  <si>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</si>
  <si>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392,851*0,58823 'Přepočtené koeficientem množství</t>
  </si>
  <si>
    <t>11</t>
  </si>
  <si>
    <t>5907020485</t>
  </si>
  <si>
    <t>Souvislá výměna kolejnic současně s výměnou pryžové podložky tv. S49 rozdělení "c"</t>
  </si>
  <si>
    <t>m</t>
  </si>
  <si>
    <t>1659162823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</si>
  <si>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</si>
  <si>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</si>
  <si>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13*25 - 30 "odečteny úseky s montáží KR</t>
  </si>
  <si>
    <t>12</t>
  </si>
  <si>
    <t>5907045120</t>
  </si>
  <si>
    <t>Příplatek za obtížnost při výměně kolejnic na rozponových podkladnicích tv. S49</t>
  </si>
  <si>
    <t>1637223349</t>
  </si>
  <si>
    <t>Příplatek za obtížnost při výměně kolejnic na rozponových podkladnicích tv. S49. Poznámka: 1. V cenách jsou započteny náklady za obtížné podmínky výměny kolejnic.</t>
  </si>
  <si>
    <t>325-12,6</t>
  </si>
  <si>
    <t>13</t>
  </si>
  <si>
    <t>5908005330</t>
  </si>
  <si>
    <t>Oprava kolejnicového styku výměna spojek tv. S49</t>
  </si>
  <si>
    <t>styk</t>
  </si>
  <si>
    <t>131188125</t>
  </si>
  <si>
    <t>Oprava kolejnicového styku výměna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</si>
  <si>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</si>
  <si>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14</t>
  </si>
  <si>
    <t>5908005430</t>
  </si>
  <si>
    <t>Oprava kolejnicového styku demontáž spojek tv. S49</t>
  </si>
  <si>
    <t>1572041189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</si>
  <si>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</si>
  <si>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5913025020</t>
  </si>
  <si>
    <t>Demontáž dílů přejezdu celopryžového v koleji vnitřní panel</t>
  </si>
  <si>
    <t>-46086286</t>
  </si>
  <si>
    <t>Demontáž dílů přejezdu celopryžového v koleji vnitřní panel. Poznámka: 1. V cenách jsou započteny náklady na demontáž a naložení dílů na dopravní prostředek.</t>
  </si>
  <si>
    <t>16</t>
  </si>
  <si>
    <t>5913190010</t>
  </si>
  <si>
    <t>Demontáž dřevěných dílů přejezdu trámec žlábkový vnitřní části</t>
  </si>
  <si>
    <t>-1651401846</t>
  </si>
  <si>
    <t>Demontáž dřevěných dílů přejezdu trámec žlábkový vnitřní části. Poznámka: 1. V cenách jsou započteny náklady na demontáž a naložení na dopravní prostředek.</t>
  </si>
  <si>
    <t>17</t>
  </si>
  <si>
    <t>5913235020</t>
  </si>
  <si>
    <t>Dělení AB komunikace řezáním hloubky do 20 cm</t>
  </si>
  <si>
    <t>1232945018</t>
  </si>
  <si>
    <t>Dělení AB komunikace řezáním hloubky do 20 cm. Poznámka: 1. V cenách jsou započteny náklady na provedení úkolu.</t>
  </si>
  <si>
    <t>3+3+6+5</t>
  </si>
  <si>
    <t>18</t>
  </si>
  <si>
    <t>5913240020</t>
  </si>
  <si>
    <t>Odstranění AB komunikace odtěžením nebo frézováním hloubky do 20 cm</t>
  </si>
  <si>
    <t>1355977395</t>
  </si>
  <si>
    <t>Odstranění AB komunikace odtěžením nebo frézováním hloubky do 20 cm. Poznámka: 1. V cenách jsou započteny náklady na odtěžení nebo frézování a naložení výzisku na dopravní prostředek.</t>
  </si>
  <si>
    <t>6,3*2,5+6,0*1,1+6,0*2 "přejezd P8077</t>
  </si>
  <si>
    <t>3,2*1,8+3,0*1,8 "přejezd P8078</t>
  </si>
  <si>
    <t>Součet</t>
  </si>
  <si>
    <t>19</t>
  </si>
  <si>
    <t>5913255030</t>
  </si>
  <si>
    <t>Zřízení konstrukce vozovky asfaltobetonové s podkladní, ložní a obrusnou vrstvou tloušťky do 15 cm</t>
  </si>
  <si>
    <t>-1849120301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</si>
  <si>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</si>
  <si>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6,3*2,5+6,0*2 "přejezd P8077</t>
  </si>
  <si>
    <t>3,2*1,8+3,0*1,8-0,8*(3,2+3,0) "přejezd P8078</t>
  </si>
  <si>
    <t>20</t>
  </si>
  <si>
    <t>5913040020</t>
  </si>
  <si>
    <t>Montáž celopryžové přejezdové konstrukce málo zatížené v koleji část vnitřní</t>
  </si>
  <si>
    <t>-1848065819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</si>
  <si>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</si>
  <si>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5913040030</t>
  </si>
  <si>
    <t>Montáž celopryžové přejezdové konstrukce málo zatížené v koleji část vnější a vnitřní včetně závěrných zídek</t>
  </si>
  <si>
    <t>-1476702556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</si>
  <si>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</si>
  <si>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22</t>
  </si>
  <si>
    <t>5913030030</t>
  </si>
  <si>
    <t>Montáž dílů přejezdu celopryžového v koleji náběhový klín</t>
  </si>
  <si>
    <t>75846763</t>
  </si>
  <si>
    <t>Montáž dílů přejezdu celopryžového v koleji náběhový klín. Poznámka: 1. V cenách jsou započteny náklady na montáž dílů. 2. V cenách nejsou obsaženy náklady na dodávku materiálu.</t>
  </si>
  <si>
    <t>23</t>
  </si>
  <si>
    <t>5913245010</t>
  </si>
  <si>
    <t>Oprava komunikace vyplněním trhlin zálivkovou hmotou</t>
  </si>
  <si>
    <t>1264448772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</si>
  <si>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</si>
  <si>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3+3+6+6</t>
  </si>
  <si>
    <t>24</t>
  </si>
  <si>
    <t>5907040030</t>
  </si>
  <si>
    <t>Posun kolejnic před svařováním tv. S49</t>
  </si>
  <si>
    <t>-619182330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</si>
  <si>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</si>
  <si>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2+4+2+4+6+2"posun po vyřezání svarů + 2 m</t>
  </si>
  <si>
    <t>25</t>
  </si>
  <si>
    <t>5908052010</t>
  </si>
  <si>
    <t>Výměna podložky pryžové pod patu kolejnice</t>
  </si>
  <si>
    <t>1220710177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</si>
  <si>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</si>
  <si>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60 "20/0,675*2 pod stávajícími kolejnicemi</t>
  </si>
  <si>
    <t>300 "2*50/0,675*2 v povolených úsecích</t>
  </si>
  <si>
    <t>26</t>
  </si>
  <si>
    <t>5910020030</t>
  </si>
  <si>
    <t>Svařování kolejnic termitem plný předehřev standardní spára svar sériový tv. S49</t>
  </si>
  <si>
    <t>svar</t>
  </si>
  <si>
    <t>1351617512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</si>
  <si>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</si>
  <si>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27</t>
  </si>
  <si>
    <t>5908050007</t>
  </si>
  <si>
    <t>Výměna upevnění podkladnicového komplety</t>
  </si>
  <si>
    <t>úl.pl.</t>
  </si>
  <si>
    <t>-2062650212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</si>
  <si>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</si>
  <si>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13*2"antikor P8077</t>
  </si>
  <si>
    <t>10*2 "antikor P8078</t>
  </si>
  <si>
    <t>28</t>
  </si>
  <si>
    <t>5908053270</t>
  </si>
  <si>
    <t>Výměna drobného kolejiva vložka "M"</t>
  </si>
  <si>
    <t>1061678226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</si>
  <si>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</si>
  <si>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29</t>
  </si>
  <si>
    <t>5907055010</t>
  </si>
  <si>
    <t>Vrtání kolejnic otvor o průměru do 10 mm</t>
  </si>
  <si>
    <t>1316727038</t>
  </si>
  <si>
    <t>Vrtání kolejnic otvor o průměru do 10 mm. Poznámka: 1. V cenách jsou započteny náklady na manipulaci, podložení, označení a provedení vrtu ve stojině kolejnice.</t>
  </si>
  <si>
    <t>Poznámka k položce:_x000D_
Vrt=kus</t>
  </si>
  <si>
    <t>30</t>
  </si>
  <si>
    <t>5908045030</t>
  </si>
  <si>
    <t>Výměna podkladnice čtyři vrtule pražce betonové</t>
  </si>
  <si>
    <t>-738782725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</si>
  <si>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</si>
  <si>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</si>
  <si>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31</t>
  </si>
  <si>
    <t>5908045025</t>
  </si>
  <si>
    <t>Výměna podkladnice čtyři vrtule pražce dřevěné</t>
  </si>
  <si>
    <t>982352010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</si>
  <si>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</si>
  <si>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</t>
  </si>
  <si>
    <t>5908063020</t>
  </si>
  <si>
    <t>Oprava rozchodu koleje otočením nebo záměnou rozponových svěrek</t>
  </si>
  <si>
    <t>724075463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</si>
  <si>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</si>
  <si>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54 "18/0,6745*2 oprava rozchodu na 18 metrech</t>
  </si>
  <si>
    <t>33</t>
  </si>
  <si>
    <t>5906080015</t>
  </si>
  <si>
    <t>Vystrojení pražce dřevěného s podkladnicovým upevněním čtyři vrtule</t>
  </si>
  <si>
    <t>985930973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</si>
  <si>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</si>
  <si>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2*18</t>
  </si>
  <si>
    <t>34</t>
  </si>
  <si>
    <t>5909032020</t>
  </si>
  <si>
    <t>Přesná úprava GPK koleje směrové a výškové uspořádání pražce betonové</t>
  </si>
  <si>
    <t>-69117740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</si>
  <si>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</si>
  <si>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</si>
  <si>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0,490 "km 11,805 – 12,295</t>
  </si>
  <si>
    <t>35</t>
  </si>
  <si>
    <t>5910136010</t>
  </si>
  <si>
    <t>Montáž pražcové kotvy v koleji</t>
  </si>
  <si>
    <t>-1413239796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</si>
  <si>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</si>
  <si>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144+5</t>
  </si>
  <si>
    <t>36</t>
  </si>
  <si>
    <t>5915010030</t>
  </si>
  <si>
    <t>Těžení zeminy nebo horniny železničního spodku III. třídy</t>
  </si>
  <si>
    <t>-756498253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</si>
  <si>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</si>
  <si>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50+60*0,5 "obnova levostranného příkopu</t>
  </si>
  <si>
    <t>37</t>
  </si>
  <si>
    <t>5915020010</t>
  </si>
  <si>
    <t>Povrchová úprava plochy železničního spodku</t>
  </si>
  <si>
    <t>511492987</t>
  </si>
  <si>
    <t>Povrchová úprava plochy železničního spodku. Poznámka: 1. V cenách jsou započteny náklady na urovnání a úpravu ploch nebo skládek výzisku kameniva a zeminy s jejich případnou rekultivací.</t>
  </si>
  <si>
    <t>1,5*200</t>
  </si>
  <si>
    <t>38</t>
  </si>
  <si>
    <t>5902005010</t>
  </si>
  <si>
    <t>Operativní odstranění závad na železničním spodku nebo svršku</t>
  </si>
  <si>
    <t>hod</t>
  </si>
  <si>
    <t>1741950017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</si>
  <si>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</si>
  <si>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39</t>
  </si>
  <si>
    <t>M</t>
  </si>
  <si>
    <t>5963146000</t>
  </si>
  <si>
    <t>Asfaltový beton ACO 11S 50/70 střednězrnný-obrusná vrstva</t>
  </si>
  <si>
    <t>t</t>
  </si>
  <si>
    <t>117457089</t>
  </si>
  <si>
    <t>(6,3*2,5+6,0*2)*0,1*2,2 "přejezd P8077</t>
  </si>
  <si>
    <t>(3,2*1,8+3,0*1,8-0,8*(3,2+3,0))*0,1*2,2 "přejezd P8078</t>
  </si>
  <si>
    <t>40</t>
  </si>
  <si>
    <t>5963146010</t>
  </si>
  <si>
    <t>Asfaltový beton ACL 16S 50/70 hrubozrnný-ložní vrstva</t>
  </si>
  <si>
    <t>-1980812389</t>
  </si>
  <si>
    <t>(6,3*2,5+6,0*2)*0,05*2,2 "přejezd P8077</t>
  </si>
  <si>
    <t>(3,2*1,8+3,0*1,8-0,8*(3,2+3,0))*0,05*2,2 "přejezd P8078</t>
  </si>
  <si>
    <t>41</t>
  </si>
  <si>
    <t>5963152000</t>
  </si>
  <si>
    <t>Asfaltová zálivka pro trhliny a spáry</t>
  </si>
  <si>
    <t>kg</t>
  </si>
  <si>
    <t>1217725170</t>
  </si>
  <si>
    <t>42</t>
  </si>
  <si>
    <t>5955101000</t>
  </si>
  <si>
    <t>Kamenivo drcené štěrk frakce 31,5/63 třídy BI</t>
  </si>
  <si>
    <t>-266425747</t>
  </si>
  <si>
    <t>21*2,133*1,7 "ŠL betonové pražce</t>
  </si>
  <si>
    <t>9*1,872*1,7 "ŠL dřevěné pražce</t>
  </si>
  <si>
    <t xml:space="preserve">(0,675-0,28)*3,2*0,55*130*1,7 "130 vyčištěných kastlů </t>
  </si>
  <si>
    <t>45*1,7 "doplnění pro podbití</t>
  </si>
  <si>
    <t>(0,675-0,28)*1,5*0,55*(149-21/0,675-9/0,675)*1,7 "štěrk pod kotvami</t>
  </si>
  <si>
    <t>43</t>
  </si>
  <si>
    <t>5958125010</t>
  </si>
  <si>
    <t>Komplety s antikorozní úpravou ŽS 4 (svěrka ŽS4, šroub RS 1, matice M24, podložka Fe6)</t>
  </si>
  <si>
    <t>-810005262</t>
  </si>
  <si>
    <t>13*4 "P8077 pražce dřevěné</t>
  </si>
  <si>
    <t>10*4 "P8078 pražce SB 8</t>
  </si>
  <si>
    <t>44</t>
  </si>
  <si>
    <t>5958131070</t>
  </si>
  <si>
    <t>Součásti upevňovací s antikorozní úpravou kroužek pružný dvojitý Fe 6</t>
  </si>
  <si>
    <t>-1446197144</t>
  </si>
  <si>
    <t>13*8 "P8077 pražce dřevěné</t>
  </si>
  <si>
    <t>10*8 "P8078 pražce SB 8</t>
  </si>
  <si>
    <t>45</t>
  </si>
  <si>
    <t>5958131050</t>
  </si>
  <si>
    <t>Součásti upevňovací s antikorozní úpravou vrtule R1(145)</t>
  </si>
  <si>
    <t>-1840649892</t>
  </si>
  <si>
    <t>46</t>
  </si>
  <si>
    <t>5958131055</t>
  </si>
  <si>
    <t>Součásti upevňovací s antikorozní úpravou vrtule R2 (160)</t>
  </si>
  <si>
    <t>-298652753</t>
  </si>
  <si>
    <t>47</t>
  </si>
  <si>
    <t>5963101120</t>
  </si>
  <si>
    <t>Přejezd celopryžový Strail betonový základ délky 1500 mm</t>
  </si>
  <si>
    <t>-916094819</t>
  </si>
  <si>
    <t>8 "P8078</t>
  </si>
  <si>
    <t>48</t>
  </si>
  <si>
    <t>5957101050</t>
  </si>
  <si>
    <t>Kolejnice třídy R260 tv. 49 E1 délky 25,000 m – dodávka SPRÁVY ŽELEZNIC</t>
  </si>
  <si>
    <t>-406376579</t>
  </si>
  <si>
    <t>Kolejnice třídy R260 tv. 49 E1 délky 25,000 m</t>
  </si>
  <si>
    <t>49</t>
  </si>
  <si>
    <t>5956101000</t>
  </si>
  <si>
    <t>Pražec dřevěný příčný nevystrojený dub 2600x260x160 mm2 – dodávka SPRÁVY ŽELEZNIC</t>
  </si>
  <si>
    <t>1297445146</t>
  </si>
  <si>
    <t>Pražec dřevěný příčný nevystrojený dub 2600x260x160 mm</t>
  </si>
  <si>
    <t>50</t>
  </si>
  <si>
    <t>5956213035</t>
  </si>
  <si>
    <t>Pražec betonový příčný vystrojený  užitý SB5 – dodávka SPRÁVY ŽELEZNIC</t>
  </si>
  <si>
    <t>1357184053</t>
  </si>
  <si>
    <t>Pražec betonový příčný vystrojený  užitý SB5</t>
  </si>
  <si>
    <t>51</t>
  </si>
  <si>
    <t>5956213065</t>
  </si>
  <si>
    <t>Pražec betonový příčný vystrojený  užitý tv. SB 8 P – dodávka SPRÁVY ŽELEZNIC</t>
  </si>
  <si>
    <t>-625358169</t>
  </si>
  <si>
    <t>Pražec betonový příčný vystrojený  užitý tv. SB 8 P</t>
  </si>
  <si>
    <t>52</t>
  </si>
  <si>
    <t>5960101015</t>
  </si>
  <si>
    <t>Pražcové kotvy TDHB pro pražec betonový SB 5 – dodávka SPRÁVY ŽELEZNIC</t>
  </si>
  <si>
    <t>512</t>
  </si>
  <si>
    <t>1771355195</t>
  </si>
  <si>
    <t>Pražcové kotvy TDHB pro pražec betonový SB 5</t>
  </si>
  <si>
    <t>53</t>
  </si>
  <si>
    <t>5960101040</t>
  </si>
  <si>
    <t>Pražcové kotvy TDHB pro pražec dřevěný – dodávka SPRÁVY ŽELEZNIC</t>
  </si>
  <si>
    <t>-1896677214</t>
  </si>
  <si>
    <t>Pražcové kotvy TDHB pro pražec dřevěný</t>
  </si>
  <si>
    <t>54</t>
  </si>
  <si>
    <t>5958158005</t>
  </si>
  <si>
    <t>Podložka pryžová pod patu kolejnice S49  183/126/6 – dodávka SPRÁVY ŽELEZNIC</t>
  </si>
  <si>
    <t>-139036786</t>
  </si>
  <si>
    <t>Podložka pryžová pod patu kolejnice S49  183/126/6</t>
  </si>
  <si>
    <t>480 "325/0,675 pod novými kolejnicemi</t>
  </si>
  <si>
    <t>300" 2*50/0,675*2 v roztočených usecích</t>
  </si>
  <si>
    <t>OST</t>
  </si>
  <si>
    <t>Ostatní</t>
  </si>
  <si>
    <t>55</t>
  </si>
  <si>
    <t>7598095080</t>
  </si>
  <si>
    <t>Přezkoušení a regulace kolejových obvodů izolovaných</t>
  </si>
  <si>
    <t>-862075426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</si>
  <si>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</si>
  <si>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56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</si>
  <si>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</si>
  <si>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</si>
  <si>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-436959142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</si>
  <si>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</si>
  <si>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</si>
  <si>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57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</si>
  <si>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</si>
  <si>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</si>
  <si>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-1926096825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</si>
  <si>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</si>
  <si>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3,2*(0,675-0,28)*0,55*130*1,7 "130 kastlů v celém profilu</t>
  </si>
  <si>
    <t>50+60*0,5*1,7 "obnova levostranného příkopu</t>
  </si>
  <si>
    <t>58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</si>
  <si>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</si>
  <si>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</si>
  <si>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-1461027493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</si>
  <si>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</si>
  <si>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0,3*6</t>
  </si>
  <si>
    <t>59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</si>
  <si>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</si>
  <si>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</si>
  <si>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1450431915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</si>
  <si>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</si>
  <si>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5,4/0,6*2*0,150+7,2/0,6*0,150 "pryžové panely Vsetín</t>
  </si>
  <si>
    <t>9*0,212+9*0,150 "závěrné zídky + podkladní bloky Vsetín</t>
  </si>
  <si>
    <t>60</t>
  </si>
  <si>
    <t>9903100100</t>
  </si>
  <si>
    <t>Přeprava mechanizace na místo prováděných prací o hmotnosti do 12 t přes 50 do 100 km</t>
  </si>
  <si>
    <t>134227127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</si>
  <si>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</si>
  <si>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61</t>
  </si>
  <si>
    <t>9903200100</t>
  </si>
  <si>
    <t>Přeprava mechanizace na místo prováděných prací o hmotnosti přes 12 t přes 50 do 100 km</t>
  </si>
  <si>
    <t>-1463239969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</si>
  <si>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</si>
  <si>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SO 02 - Halenkov</t>
  </si>
  <si>
    <t>453900793</t>
  </si>
  <si>
    <t>5906110020</t>
  </si>
  <si>
    <t>Oprava rozdělení pražců příčných betonových posun přes 10 cm</t>
  </si>
  <si>
    <t>1738222827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</si>
  <si>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</si>
  <si>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1249864496</t>
  </si>
  <si>
    <t>5911707030</t>
  </si>
  <si>
    <t>Demontáž pojistných úhelníků na mostech tv. S49</t>
  </si>
  <si>
    <t>1289707574</t>
  </si>
  <si>
    <t>Demontáž pojistných úhelníků na mostech tv. S49. Poznámka: 1. V cenách jsou započteny náklady na demontáž, manipulaci a naložení na dopravní prostředek nebo uložení mimo most.</t>
  </si>
  <si>
    <t>Poznámka k položce:_x000D_
Úhelník=m</t>
  </si>
  <si>
    <t>2*11</t>
  </si>
  <si>
    <t>5911709030</t>
  </si>
  <si>
    <t>Montáž pojistných úhelníků na mostech tv. S49</t>
  </si>
  <si>
    <t>-404999510</t>
  </si>
  <si>
    <t>Montáž pojistných úhelníků na mostech tv. S49. Poznámka: 1. V cenách jsou započteny náklady na montáž, vrtání otvorů pro vrtule. 2. V cenách nejsou obsaženy náklady na dodávku materiálu.</t>
  </si>
  <si>
    <t>149797763</t>
  </si>
  <si>
    <t>-1856502481</t>
  </si>
  <si>
    <t>210-10,8</t>
  </si>
  <si>
    <t>5913035020</t>
  </si>
  <si>
    <t>Demontáž celopryžové přejezdové konstrukce málo zatížené v koleji část vnitřní</t>
  </si>
  <si>
    <t>-837771115</t>
  </si>
  <si>
    <t>Demontáž celopryžové přejezdové konstrukce málo zatížené v koleji část vnitřní. Poznámka: 1. V cenách jsou započteny náklady na demontáž konstrukce, naložení na dopravní prostředek.</t>
  </si>
  <si>
    <t>1527498947</t>
  </si>
  <si>
    <t>-2024998444</t>
  </si>
  <si>
    <t>5913240010</t>
  </si>
  <si>
    <t>Odstranění AB komunikace odtěžením nebo frézováním hloubky do 10 cm</t>
  </si>
  <si>
    <t>374926542</t>
  </si>
  <si>
    <t>Odstranění AB komunikace odtěžením nebo frézováním hloubky do 10 cm. Poznámka: 1. V cenách jsou započteny náklady na odtěžení nebo frézování a naložení výzisku na dopravní prostředek.</t>
  </si>
  <si>
    <t>3,5*2,0+3,3*2,0</t>
  </si>
  <si>
    <t>5913255020</t>
  </si>
  <si>
    <t>Zřízení konstrukce vozovky asfaltobetonové s ložní a obrusnou vrstvou tloušťky do 10 cm</t>
  </si>
  <si>
    <t>336089020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</si>
  <si>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</si>
  <si>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1215772967</t>
  </si>
  <si>
    <t>3,5+3,3</t>
  </si>
  <si>
    <t>5905050030</t>
  </si>
  <si>
    <t>Souvislá výměna KL se snesením KR koleje pražce dřevěné rozdělení "u"</t>
  </si>
  <si>
    <t>1827404033</t>
  </si>
  <si>
    <t>Souvislá výměna KL se snesením KR koleje pražce dřevěné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</si>
  <si>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6,4/1000</t>
  </si>
  <si>
    <t>-1448941194</t>
  </si>
  <si>
    <t>3,78*(0,677-0,26)*13 "13 kastlů</t>
  </si>
  <si>
    <t>-1485564165</t>
  </si>
  <si>
    <t>106,559*0,58823 'Přepočtené koeficientem množství</t>
  </si>
  <si>
    <t>5906015010</t>
  </si>
  <si>
    <t>Výměna pražce malou těžící mechanizací v KL otevřeném i zapuštěném pražec dřevěný příčný nevystrojený</t>
  </si>
  <si>
    <t>1345094797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</si>
  <si>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</si>
  <si>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</si>
  <si>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2072442524</t>
  </si>
  <si>
    <t>2*17</t>
  </si>
  <si>
    <t>1737761602</t>
  </si>
  <si>
    <t>5908010030</t>
  </si>
  <si>
    <t>Zřízení kolejnicového styku bez rozřezu tv. S49</t>
  </si>
  <si>
    <t>1110374121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</si>
  <si>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</si>
  <si>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-684572522</t>
  </si>
  <si>
    <t>38*2 "posunuté kolejnice</t>
  </si>
  <si>
    <t>39 "12,5/0,675*2+2 ochranné pole</t>
  </si>
  <si>
    <t>662796542</t>
  </si>
  <si>
    <t>15,832-15,381 "km 15,381 – 15,832 začátek dle investice Rekonstrukce přejezdu v km 15,225</t>
  </si>
  <si>
    <t>5910040010</t>
  </si>
  <si>
    <t>Umožnění volné dilatace kolejnice demontáž upevňovadel bez osazení kluzných podložek rozdělení pražců "c"</t>
  </si>
  <si>
    <t>1488162251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</si>
  <si>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</si>
  <si>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100 "upevňovadla před 1. svarem</t>
  </si>
  <si>
    <t>5910040110</t>
  </si>
  <si>
    <t>Umožnění volné dilatace kolejnice montáž upevňovadel bez odstranění kluzných podložek rozdělení pražců "c"</t>
  </si>
  <si>
    <t>1882359856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</si>
  <si>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</si>
  <si>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-456814778</t>
  </si>
  <si>
    <t>-3097563</t>
  </si>
  <si>
    <t>-970642591</t>
  </si>
  <si>
    <t>3,2*(0,677-0,26)*0,46*13*1,7 "13 kastlů</t>
  </si>
  <si>
    <t>1,617*6*1,7 "přejezd 8089</t>
  </si>
  <si>
    <t>45*1,7 "GPK</t>
  </si>
  <si>
    <t>-1685230647</t>
  </si>
  <si>
    <t>-774997180</t>
  </si>
  <si>
    <t>320 "210/0,675 nové kolejnice</t>
  </si>
  <si>
    <t>38*2 "ochranné pole</t>
  </si>
  <si>
    <t>7592005076</t>
  </si>
  <si>
    <t>Montáž počítacího bodu počítače náprav ALCATEL SK30</t>
  </si>
  <si>
    <t>-2002576177</t>
  </si>
  <si>
    <t>Montáž počítacího bodu počítače náprav ALCATEL SK30 - uložení a připevnění na určené místo, seřízení polohy, přezkoušení</t>
  </si>
  <si>
    <t>7592007076</t>
  </si>
  <si>
    <t>Demontáž počítacího bodu počítače náprav ALCATEL SK30</t>
  </si>
  <si>
    <t>1279512832</t>
  </si>
  <si>
    <t>-403387495</t>
  </si>
  <si>
    <t>-795111542</t>
  </si>
  <si>
    <t>-1287249777</t>
  </si>
  <si>
    <t>-1170513065</t>
  </si>
  <si>
    <t>SO 03 - Oprava GPK</t>
  </si>
  <si>
    <t>1847655185</t>
  </si>
  <si>
    <t>196,462*0,58823 'Přepočtené koeficientem množství</t>
  </si>
  <si>
    <t>-1722244152</t>
  </si>
  <si>
    <t>4,740-4,160</t>
  </si>
  <si>
    <t>8,300-7,900</t>
  </si>
  <si>
    <t>11,327-11,174</t>
  </si>
  <si>
    <t>1645558896</t>
  </si>
  <si>
    <t>3,4*0,03*1133*1,7 "km 4,160 – 4,740, 7,900 – 8,300 a 11,174 – 11,327</t>
  </si>
  <si>
    <t>1068601057</t>
  </si>
  <si>
    <t>-2013684430</t>
  </si>
  <si>
    <t>1340776239</t>
  </si>
  <si>
    <t>VRN - Vedlejší rozpočtové náklady</t>
  </si>
  <si>
    <t>033111001</t>
  </si>
  <si>
    <t>Provozní vlivy Výluka silničního provozu se zajištěním objížďky</t>
  </si>
  <si>
    <t>%</t>
  </si>
  <si>
    <t>1911946226</t>
  </si>
  <si>
    <t>Poznámka k položce:_x000D_
Základna pro výpočet - dotyčné práce</t>
  </si>
  <si>
    <t>1+1 "SO 01, 02</t>
  </si>
  <si>
    <t>022121001</t>
  </si>
  <si>
    <t>Geodetické práce Diagnostika technické infrastruktury Vytýčení trasy inženýrských sítí</t>
  </si>
  <si>
    <t>-795012281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</si>
  <si>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</si>
  <si>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3+3 "SO 01, 02</t>
  </si>
  <si>
    <t>023111011</t>
  </si>
  <si>
    <t>Projektové práce Technický projekt zajištění PPK bez optimalizace nivelety/osy koleje trať jednokolejná zajištění PPK</t>
  </si>
  <si>
    <t>1052523825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</si>
  <si>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</si>
  <si>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0,490+0,451+1,133 "SO 01+02+03</t>
  </si>
  <si>
    <t>022111001</t>
  </si>
  <si>
    <t>Geodetické práce Kontrola PPK při směrové a výškové úpravě koleje zaměřením APK trať jednokolejná</t>
  </si>
  <si>
    <t>135618718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</si>
  <si>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</si>
  <si>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 xml:space="preserve">0,490+0,451+1,133 "SO 01+02+03 </t>
  </si>
  <si>
    <t>033131001</t>
  </si>
  <si>
    <t>Provozní vlivy Organizační zajištění prací při zřizování a udržování BK kolejí a výhybek</t>
  </si>
  <si>
    <t>1591650429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</si>
  <si>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</si>
  <si>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490+451 "SO 01+02</t>
  </si>
  <si>
    <t>034111001</t>
  </si>
  <si>
    <t>Další náklady na pracovníky Zákonné příplatky ke mzdě za práci o sobotách, nedělích a státem uznaných svátcích</t>
  </si>
  <si>
    <t>Kč/hod</t>
  </si>
  <si>
    <t>-282479977</t>
  </si>
  <si>
    <t>Poznámka k položce:_x000D_
ocení se dle platné legislativy</t>
  </si>
  <si>
    <t>8*2*7 "8 hodin směna, 2 soboty, 7 pracovníků SO 01,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</si>
</sst>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7.15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.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9" t="s">
        <v>14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21"/>
      <c r="AQ5" s="21"/>
      <c r="AR5" s="19"/>
      <c r="BE5" s="296" t="s">
        <v>15</v>
      </c>
      <c r="BS5" s="16" t="s">
        <v>6</v>
      </c>
    </row>
    <row r="6" spans="1:74" s="1" customFormat="1" ht="37.15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1" t="s">
        <v>17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21"/>
      <c r="AQ6" s="21"/>
      <c r="AR6" s="19"/>
      <c r="BE6" s="297"/>
      <c r="BS6" s="16" t="s">
        <v>6</v>
      </c>
    </row>
    <row r="7" spans="1:74" s="1" customFormat="1" ht="12.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97"/>
      <c r="BS7" s="16" t="s">
        <v>6</v>
      </c>
    </row>
    <row r="8" spans="1:74" s="1" customFormat="1" ht="12.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63"/>
      <c r="AO8" s="21"/>
      <c r="AP8" s="21"/>
      <c r="AQ8" s="21"/>
      <c r="AR8" s="19"/>
      <c r="BE8" s="29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7"/>
      <c r="BS9" s="16" t="s">
        <v>6</v>
      </c>
    </row>
    <row r="10" spans="1:74" s="1" customFormat="1" ht="12.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25</v>
      </c>
      <c r="AO10" s="21"/>
      <c r="AP10" s="21"/>
      <c r="AQ10" s="21"/>
      <c r="AR10" s="19"/>
      <c r="BE10" s="297"/>
      <c r="BS10" s="16" t="s">
        <v>6</v>
      </c>
    </row>
    <row r="11" spans="1:74" s="1" customFormat="1" ht="18.600000000000001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9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7"/>
      <c r="BS12" s="16" t="s">
        <v>6</v>
      </c>
    </row>
    <row r="13" spans="1:74" s="1" customFormat="1" ht="12.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29</v>
      </c>
      <c r="AO13" s="21"/>
      <c r="AP13" s="21"/>
      <c r="AQ13" s="21"/>
      <c r="AR13" s="19"/>
      <c r="BE13" s="297"/>
      <c r="BS13" s="16" t="s">
        <v>6</v>
      </c>
    </row>
    <row r="14" spans="1:74" ht="12.75">
      <c r="B14" s="20"/>
      <c r="C14" s="21"/>
      <c r="D14" s="21"/>
      <c r="E14" s="302" t="s">
        <v>29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9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7"/>
      <c r="BS15" s="16" t="s">
        <v>4</v>
      </c>
    </row>
    <row r="16" spans="1:74" s="1" customFormat="1" ht="12.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97"/>
      <c r="BS16" s="16" t="s">
        <v>4</v>
      </c>
    </row>
    <row r="17" spans="1:71" s="1" customFormat="1" ht="18.600000000000001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97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7"/>
      <c r="BS18" s="16" t="s">
        <v>6</v>
      </c>
    </row>
    <row r="19" spans="1:71" s="1" customFormat="1" ht="12.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25</v>
      </c>
      <c r="AO19" s="21"/>
      <c r="AP19" s="21"/>
      <c r="AQ19" s="21"/>
      <c r="AR19" s="19"/>
      <c r="BE19" s="297"/>
      <c r="BS19" s="16" t="s">
        <v>6</v>
      </c>
    </row>
    <row r="20" spans="1:71" s="1" customFormat="1" ht="18.600000000000001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97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7"/>
    </row>
    <row r="22" spans="1:71" s="1" customFormat="1" ht="12.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7"/>
    </row>
    <row r="23" spans="1:71" s="1" customFormat="1" ht="16.350000000000001" customHeight="1">
      <c r="B23" s="20"/>
      <c r="C23" s="21"/>
      <c r="D23" s="21"/>
      <c r="E23" s="304" t="s">
        <v>1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O23" s="21"/>
      <c r="AP23" s="21"/>
      <c r="AQ23" s="21"/>
      <c r="AR23" s="19"/>
      <c r="BE23" s="29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7"/>
    </row>
    <row r="26" spans="1:71" s="2" customFormat="1" ht="26.1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8">
        <f>ROUND(AG94,2)</f>
        <v>740234</v>
      </c>
      <c r="AL26" s="289"/>
      <c r="AM26" s="289"/>
      <c r="AN26" s="289"/>
      <c r="AO26" s="289"/>
      <c r="AP26" s="35"/>
      <c r="AQ26" s="35"/>
      <c r="AR26" s="38"/>
      <c r="BE26" s="29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0" t="s">
        <v>36</v>
      </c>
      <c r="M28" s="290"/>
      <c r="N28" s="290"/>
      <c r="O28" s="290"/>
      <c r="P28" s="290"/>
      <c r="Q28" s="35"/>
      <c r="R28" s="35"/>
      <c r="S28" s="35"/>
      <c r="T28" s="35"/>
      <c r="U28" s="35"/>
      <c r="V28" s="35"/>
      <c r="W28" s="290" t="s">
        <v>37</v>
      </c>
      <c r="X28" s="290"/>
      <c r="Y28" s="290"/>
      <c r="Z28" s="290"/>
      <c r="AA28" s="290"/>
      <c r="AB28" s="290"/>
      <c r="AC28" s="290"/>
      <c r="AD28" s="290"/>
      <c r="AE28" s="290"/>
      <c r="AF28" s="35"/>
      <c r="AG28" s="35"/>
      <c r="AH28" s="35"/>
      <c r="AI28" s="35"/>
      <c r="AJ28" s="35"/>
      <c r="AK28" s="290" t="s">
        <v>38</v>
      </c>
      <c r="AL28" s="290"/>
      <c r="AM28" s="290"/>
      <c r="AN28" s="290"/>
      <c r="AO28" s="290"/>
      <c r="AP28" s="35"/>
      <c r="AQ28" s="35"/>
      <c r="AR28" s="38"/>
      <c r="BE28" s="297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84">
        <v>0.21</v>
      </c>
      <c r="M29" s="283"/>
      <c r="N29" s="283"/>
      <c r="O29" s="283"/>
      <c r="P29" s="283"/>
      <c r="Q29" s="40"/>
      <c r="R29" s="40"/>
      <c r="S29" s="40"/>
      <c r="T29" s="40"/>
      <c r="U29" s="40"/>
      <c r="V29" s="40"/>
      <c r="W29" s="282">
        <f>ROUND(AZ94, 2)</f>
        <v>740234</v>
      </c>
      <c r="X29" s="283"/>
      <c r="Y29" s="283"/>
      <c r="Z29" s="283"/>
      <c r="AA29" s="283"/>
      <c r="AB29" s="283"/>
      <c r="AC29" s="283"/>
      <c r="AD29" s="283"/>
      <c r="AE29" s="283"/>
      <c r="AF29" s="40"/>
      <c r="AG29" s="40"/>
      <c r="AH29" s="40"/>
      <c r="AI29" s="40"/>
      <c r="AJ29" s="40"/>
      <c r="AK29" s="282">
        <f>ROUND(AV94, 2)</f>
        <v>155449.14000000001</v>
      </c>
      <c r="AL29" s="283"/>
      <c r="AM29" s="283"/>
      <c r="AN29" s="283"/>
      <c r="AO29" s="283"/>
      <c r="AP29" s="40"/>
      <c r="AQ29" s="40"/>
      <c r="AR29" s="41"/>
      <c r="BE29" s="298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84">
        <v>0.15</v>
      </c>
      <c r="M30" s="283"/>
      <c r="N30" s="283"/>
      <c r="O30" s="283"/>
      <c r="P30" s="283"/>
      <c r="Q30" s="40"/>
      <c r="R30" s="40"/>
      <c r="S30" s="40"/>
      <c r="T30" s="40"/>
      <c r="U30" s="40"/>
      <c r="V30" s="40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0"/>
      <c r="AG30" s="40"/>
      <c r="AH30" s="40"/>
      <c r="AI30" s="40"/>
      <c r="AJ30" s="40"/>
      <c r="AK30" s="282">
        <f>ROUND(AW94, 2)</f>
        <v>0</v>
      </c>
      <c r="AL30" s="283"/>
      <c r="AM30" s="283"/>
      <c r="AN30" s="283"/>
      <c r="AO30" s="283"/>
      <c r="AP30" s="40"/>
      <c r="AQ30" s="40"/>
      <c r="AR30" s="41"/>
      <c r="BE30" s="298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84">
        <v>0.21</v>
      </c>
      <c r="M31" s="283"/>
      <c r="N31" s="283"/>
      <c r="O31" s="283"/>
      <c r="P31" s="283"/>
      <c r="Q31" s="40"/>
      <c r="R31" s="40"/>
      <c r="S31" s="40"/>
      <c r="T31" s="40"/>
      <c r="U31" s="40"/>
      <c r="V31" s="40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0"/>
      <c r="AG31" s="40"/>
      <c r="AH31" s="40"/>
      <c r="AI31" s="40"/>
      <c r="AJ31" s="40"/>
      <c r="AK31" s="282">
        <v>0</v>
      </c>
      <c r="AL31" s="283"/>
      <c r="AM31" s="283"/>
      <c r="AN31" s="283"/>
      <c r="AO31" s="283"/>
      <c r="AP31" s="40"/>
      <c r="AQ31" s="40"/>
      <c r="AR31" s="41"/>
      <c r="BE31" s="298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84">
        <v>0.15</v>
      </c>
      <c r="M32" s="283"/>
      <c r="N32" s="283"/>
      <c r="O32" s="283"/>
      <c r="P32" s="283"/>
      <c r="Q32" s="40"/>
      <c r="R32" s="40"/>
      <c r="S32" s="40"/>
      <c r="T32" s="40"/>
      <c r="U32" s="40"/>
      <c r="V32" s="40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0"/>
      <c r="AG32" s="40"/>
      <c r="AH32" s="40"/>
      <c r="AI32" s="40"/>
      <c r="AJ32" s="40"/>
      <c r="AK32" s="282">
        <v>0</v>
      </c>
      <c r="AL32" s="283"/>
      <c r="AM32" s="283"/>
      <c r="AN32" s="283"/>
      <c r="AO32" s="283"/>
      <c r="AP32" s="40"/>
      <c r="AQ32" s="40"/>
      <c r="AR32" s="41"/>
      <c r="BE32" s="298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84">
        <v>0</v>
      </c>
      <c r="M33" s="283"/>
      <c r="N33" s="283"/>
      <c r="O33" s="283"/>
      <c r="P33" s="283"/>
      <c r="Q33" s="40"/>
      <c r="R33" s="40"/>
      <c r="S33" s="40"/>
      <c r="T33" s="40"/>
      <c r="U33" s="40"/>
      <c r="V33" s="40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0"/>
      <c r="AG33" s="40"/>
      <c r="AH33" s="40"/>
      <c r="AI33" s="40"/>
      <c r="AJ33" s="40"/>
      <c r="AK33" s="282">
        <v>0</v>
      </c>
      <c r="AL33" s="283"/>
      <c r="AM33" s="283"/>
      <c r="AN33" s="283"/>
      <c r="AO33" s="283"/>
      <c r="AP33" s="40"/>
      <c r="AQ33" s="40"/>
      <c r="AR33" s="41"/>
      <c r="BE33" s="298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97"/>
    </row>
    <row r="35" spans="1:57" s="2" customFormat="1" ht="26.1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95" t="s">
        <v>47</v>
      </c>
      <c r="Y35" s="293"/>
      <c r="Z35" s="293"/>
      <c r="AA35" s="293"/>
      <c r="AB35" s="293"/>
      <c r="AC35" s="44"/>
      <c r="AD35" s="44"/>
      <c r="AE35" s="44"/>
      <c r="AF35" s="44"/>
      <c r="AG35" s="44"/>
      <c r="AH35" s="44"/>
      <c r="AI35" s="44"/>
      <c r="AJ35" s="44"/>
      <c r="AK35" s="292">
        <f>SUM(AK26:AK33)</f>
        <v>895683.14</v>
      </c>
      <c r="AL35" s="293"/>
      <c r="AM35" s="293"/>
      <c r="AN35" s="293"/>
      <c r="AO35" s="29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.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2020_02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7.15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85" t="str">
        <f>K6</f>
        <v>Oprava trati v úseku Halenkov - Velké Karlovice</v>
      </c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  <c r="AE85" s="286"/>
      <c r="AF85" s="286"/>
      <c r="AG85" s="286"/>
      <c r="AH85" s="286"/>
      <c r="AI85" s="286"/>
      <c r="AJ85" s="286"/>
      <c r="AK85" s="286"/>
      <c r="AL85" s="286"/>
      <c r="AM85" s="286"/>
      <c r="AN85" s="286"/>
      <c r="AO85" s="286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.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Trať Vsetín – Velké Karlovice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7" t="str">
        <f>IF(AN8= "","",AN8)</f>
        <v/>
      </c>
      <c r="AN87" s="287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4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70" t="str">
        <f>IF(E17="","",E17)</f>
        <v xml:space="preserve"> </v>
      </c>
      <c r="AN89" s="271"/>
      <c r="AO89" s="271"/>
      <c r="AP89" s="271"/>
      <c r="AQ89" s="35"/>
      <c r="AR89" s="38"/>
      <c r="AS89" s="264" t="s">
        <v>55</v>
      </c>
      <c r="AT89" s="2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24.75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70" t="str">
        <f>IF(E20="","",E20)</f>
        <v>Správa železnic, státní organizace</v>
      </c>
      <c r="AN90" s="271"/>
      <c r="AO90" s="271"/>
      <c r="AP90" s="271"/>
      <c r="AQ90" s="35"/>
      <c r="AR90" s="38"/>
      <c r="AS90" s="266"/>
      <c r="AT90" s="26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8"/>
      <c r="AT91" s="26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2" t="s">
        <v>56</v>
      </c>
      <c r="D92" s="273"/>
      <c r="E92" s="273"/>
      <c r="F92" s="273"/>
      <c r="G92" s="273"/>
      <c r="H92" s="72"/>
      <c r="I92" s="275" t="s">
        <v>57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4" t="s">
        <v>58</v>
      </c>
      <c r="AH92" s="273"/>
      <c r="AI92" s="273"/>
      <c r="AJ92" s="273"/>
      <c r="AK92" s="273"/>
      <c r="AL92" s="273"/>
      <c r="AM92" s="273"/>
      <c r="AN92" s="275" t="s">
        <v>59</v>
      </c>
      <c r="AO92" s="273"/>
      <c r="AP92" s="276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6" t="s">
        <v>72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0">
        <f>ROUND(SUM(AG95:AG98),2)</f>
        <v>740234</v>
      </c>
      <c r="AH94" s="280"/>
      <c r="AI94" s="280"/>
      <c r="AJ94" s="280"/>
      <c r="AK94" s="280"/>
      <c r="AL94" s="280"/>
      <c r="AM94" s="280"/>
      <c r="AN94" s="281">
        <f>SUM(AG94,AT94)</f>
        <v>895683.14</v>
      </c>
      <c r="AO94" s="281"/>
      <c r="AP94" s="281"/>
      <c r="AQ94" s="84" t="s">
        <v>1</v>
      </c>
      <c r="AR94" s="85"/>
      <c r="AS94" s="86">
        <f>ROUND(SUM(AS95:AS98),2)</f>
        <v>0</v>
      </c>
      <c r="AT94" s="87">
        <f>ROUND(SUM(AV94:AW94),2)</f>
        <v>155449.14000000001</v>
      </c>
      <c r="AU94" s="88">
        <f>ROUND(SUM(AU95:AU98),5)</f>
        <v>0</v>
      </c>
      <c r="AV94" s="87">
        <f>ROUND(AZ94*L29,2)</f>
        <v>155449.14000000001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740234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5</v>
      </c>
      <c r="BX94" s="90" t="s">
        <v>78</v>
      </c>
      <c r="CL94" s="90" t="s">
        <v>1</v>
      </c>
    </row>
    <row r="95" spans="1:91" s="7" customFormat="1" ht="16.350000000000001" customHeight="1">
      <c r="A95" s="92" t="s">
        <v>79</v>
      </c>
      <c r="B95" s="93"/>
      <c r="C95" s="94"/>
      <c r="D95" s="277" t="s">
        <v>80</v>
      </c>
      <c r="E95" s="277"/>
      <c r="F95" s="277"/>
      <c r="G95" s="277"/>
      <c r="H95" s="277"/>
      <c r="I95" s="95"/>
      <c r="J95" s="277" t="s">
        <v>81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8">
        <f>'SO 01 - Huslenky Bařiny'!J30</f>
        <v>507440</v>
      </c>
      <c r="AH95" s="279"/>
      <c r="AI95" s="279"/>
      <c r="AJ95" s="279"/>
      <c r="AK95" s="279"/>
      <c r="AL95" s="279"/>
      <c r="AM95" s="279"/>
      <c r="AN95" s="278">
        <f>SUM(AG95,AT95)</f>
        <v>614002.4</v>
      </c>
      <c r="AO95" s="279"/>
      <c r="AP95" s="279"/>
      <c r="AQ95" s="96" t="s">
        <v>82</v>
      </c>
      <c r="AR95" s="97"/>
      <c r="AS95" s="98">
        <v>0</v>
      </c>
      <c r="AT95" s="99">
        <f>ROUND(SUM(AV95:AW95),2)</f>
        <v>106562.4</v>
      </c>
      <c r="AU95" s="100">
        <f>'SO 01 - Huslenky Bařiny'!P119</f>
        <v>0</v>
      </c>
      <c r="AV95" s="99">
        <f>'SO 01 - Huslenky Bařiny'!J33</f>
        <v>106562.4</v>
      </c>
      <c r="AW95" s="99">
        <f>'SO 01 - Huslenky Bařiny'!J34</f>
        <v>0</v>
      </c>
      <c r="AX95" s="99">
        <f>'SO 01 - Huslenky Bařiny'!J35</f>
        <v>0</v>
      </c>
      <c r="AY95" s="99">
        <f>'SO 01 - Huslenky Bařiny'!J36</f>
        <v>0</v>
      </c>
      <c r="AZ95" s="99">
        <f>'SO 01 - Huslenky Bařiny'!F33</f>
        <v>507440</v>
      </c>
      <c r="BA95" s="99">
        <f>'SO 01 - Huslenky Bařiny'!F34</f>
        <v>0</v>
      </c>
      <c r="BB95" s="99">
        <f>'SO 01 - Huslenky Bařiny'!F35</f>
        <v>0</v>
      </c>
      <c r="BC95" s="99">
        <f>'SO 01 - Huslenky Bařiny'!F36</f>
        <v>0</v>
      </c>
      <c r="BD95" s="101">
        <f>'SO 01 - Huslenky Bařiny'!F37</f>
        <v>0</v>
      </c>
      <c r="BT95" s="102" t="s">
        <v>83</v>
      </c>
      <c r="BV95" s="102" t="s">
        <v>77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7" customFormat="1" ht="16.350000000000001" customHeight="1">
      <c r="A96" s="92" t="s">
        <v>79</v>
      </c>
      <c r="B96" s="93"/>
      <c r="C96" s="94"/>
      <c r="D96" s="277" t="s">
        <v>86</v>
      </c>
      <c r="E96" s="277"/>
      <c r="F96" s="277"/>
      <c r="G96" s="277"/>
      <c r="H96" s="277"/>
      <c r="I96" s="95"/>
      <c r="J96" s="277" t="s">
        <v>87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8">
        <f>'SO 02 - Halenkov'!J30</f>
        <v>232794</v>
      </c>
      <c r="AH96" s="279"/>
      <c r="AI96" s="279"/>
      <c r="AJ96" s="279"/>
      <c r="AK96" s="279"/>
      <c r="AL96" s="279"/>
      <c r="AM96" s="279"/>
      <c r="AN96" s="278">
        <f>SUM(AG96,AT96)</f>
        <v>281680.74</v>
      </c>
      <c r="AO96" s="279"/>
      <c r="AP96" s="279"/>
      <c r="AQ96" s="96" t="s">
        <v>82</v>
      </c>
      <c r="AR96" s="97"/>
      <c r="AS96" s="98">
        <v>0</v>
      </c>
      <c r="AT96" s="99">
        <f>ROUND(SUM(AV96:AW96),2)</f>
        <v>48886.74</v>
      </c>
      <c r="AU96" s="100">
        <f>'SO 02 - Halenkov'!P119</f>
        <v>0</v>
      </c>
      <c r="AV96" s="99">
        <f>'SO 02 - Halenkov'!J33</f>
        <v>48886.74</v>
      </c>
      <c r="AW96" s="99">
        <f>'SO 02 - Halenkov'!J34</f>
        <v>0</v>
      </c>
      <c r="AX96" s="99">
        <f>'SO 02 - Halenkov'!J35</f>
        <v>0</v>
      </c>
      <c r="AY96" s="99">
        <f>'SO 02 - Halenkov'!J36</f>
        <v>0</v>
      </c>
      <c r="AZ96" s="99">
        <f>'SO 02 - Halenkov'!F33</f>
        <v>232794</v>
      </c>
      <c r="BA96" s="99">
        <f>'SO 02 - Halenkov'!F34</f>
        <v>0</v>
      </c>
      <c r="BB96" s="99">
        <f>'SO 02 - Halenkov'!F35</f>
        <v>0</v>
      </c>
      <c r="BC96" s="99">
        <f>'SO 02 - Halenkov'!F36</f>
        <v>0</v>
      </c>
      <c r="BD96" s="101">
        <f>'SO 02 - Halenkov'!F37</f>
        <v>0</v>
      </c>
      <c r="BT96" s="102" t="s">
        <v>83</v>
      </c>
      <c r="BV96" s="102" t="s">
        <v>77</v>
      </c>
      <c r="BW96" s="102" t="s">
        <v>88</v>
      </c>
      <c r="BX96" s="102" t="s">
        <v>5</v>
      </c>
      <c r="CL96" s="102" t="s">
        <v>1</v>
      </c>
      <c r="CM96" s="102" t="s">
        <v>85</v>
      </c>
    </row>
    <row r="97" spans="1:91" s="7" customFormat="1" ht="16.350000000000001" customHeight="1">
      <c r="A97" s="92" t="s">
        <v>79</v>
      </c>
      <c r="B97" s="93"/>
      <c r="C97" s="94"/>
      <c r="D97" s="277" t="s">
        <v>89</v>
      </c>
      <c r="E97" s="277"/>
      <c r="F97" s="277"/>
      <c r="G97" s="277"/>
      <c r="H97" s="277"/>
      <c r="I97" s="95"/>
      <c r="J97" s="277" t="s">
        <v>90</v>
      </c>
      <c r="K97" s="277"/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78">
        <f>'SO 03 - Oprava GPK'!J30</f>
        <v>0</v>
      </c>
      <c r="AH97" s="279"/>
      <c r="AI97" s="279"/>
      <c r="AJ97" s="279"/>
      <c r="AK97" s="279"/>
      <c r="AL97" s="279"/>
      <c r="AM97" s="279"/>
      <c r="AN97" s="278">
        <f>SUM(AG97,AT97)</f>
        <v>0</v>
      </c>
      <c r="AO97" s="279"/>
      <c r="AP97" s="279"/>
      <c r="AQ97" s="96" t="s">
        <v>82</v>
      </c>
      <c r="AR97" s="97"/>
      <c r="AS97" s="98">
        <v>0</v>
      </c>
      <c r="AT97" s="99">
        <f>ROUND(SUM(AV97:AW97),2)</f>
        <v>0</v>
      </c>
      <c r="AU97" s="100">
        <f>'SO 03 - Oprava GPK'!P119</f>
        <v>0</v>
      </c>
      <c r="AV97" s="99">
        <f>'SO 03 - Oprava GPK'!J33</f>
        <v>0</v>
      </c>
      <c r="AW97" s="99">
        <f>'SO 03 - Oprava GPK'!J34</f>
        <v>0</v>
      </c>
      <c r="AX97" s="99">
        <f>'SO 03 - Oprava GPK'!J35</f>
        <v>0</v>
      </c>
      <c r="AY97" s="99">
        <f>'SO 03 - Oprava GPK'!J36</f>
        <v>0</v>
      </c>
      <c r="AZ97" s="99">
        <f>'SO 03 - Oprava GPK'!F33</f>
        <v>0</v>
      </c>
      <c r="BA97" s="99">
        <f>'SO 03 - Oprava GPK'!F34</f>
        <v>0</v>
      </c>
      <c r="BB97" s="99">
        <f>'SO 03 - Oprava GPK'!F35</f>
        <v>0</v>
      </c>
      <c r="BC97" s="99">
        <f>'SO 03 - Oprava GPK'!F36</f>
        <v>0</v>
      </c>
      <c r="BD97" s="101">
        <f>'SO 03 - Oprava GPK'!F37</f>
        <v>0</v>
      </c>
      <c r="BT97" s="102" t="s">
        <v>83</v>
      </c>
      <c r="BV97" s="102" t="s">
        <v>77</v>
      </c>
      <c r="BW97" s="102" t="s">
        <v>91</v>
      </c>
      <c r="BX97" s="102" t="s">
        <v>5</v>
      </c>
      <c r="CL97" s="102" t="s">
        <v>1</v>
      </c>
      <c r="CM97" s="102" t="s">
        <v>85</v>
      </c>
    </row>
    <row r="98" spans="1:91" s="7" customFormat="1" ht="16.350000000000001" customHeight="1">
      <c r="A98" s="92" t="s">
        <v>79</v>
      </c>
      <c r="B98" s="93"/>
      <c r="C98" s="94"/>
      <c r="D98" s="277" t="s">
        <v>92</v>
      </c>
      <c r="E98" s="277"/>
      <c r="F98" s="277"/>
      <c r="G98" s="277"/>
      <c r="H98" s="277"/>
      <c r="I98" s="95"/>
      <c r="J98" s="277" t="s">
        <v>93</v>
      </c>
      <c r="K98" s="277"/>
      <c r="L98" s="277"/>
      <c r="M98" s="277"/>
      <c r="N98" s="277"/>
      <c r="O98" s="277"/>
      <c r="P98" s="277"/>
      <c r="Q98" s="277"/>
      <c r="R98" s="277"/>
      <c r="S98" s="277"/>
      <c r="T98" s="277"/>
      <c r="U98" s="277"/>
      <c r="V98" s="277"/>
      <c r="W98" s="277"/>
      <c r="X98" s="277"/>
      <c r="Y98" s="277"/>
      <c r="Z98" s="277"/>
      <c r="AA98" s="277"/>
      <c r="AB98" s="277"/>
      <c r="AC98" s="277"/>
      <c r="AD98" s="277"/>
      <c r="AE98" s="277"/>
      <c r="AF98" s="277"/>
      <c r="AG98" s="278">
        <f>'VRN - Vedlejší rozpočtové...'!J30</f>
        <v>0</v>
      </c>
      <c r="AH98" s="279"/>
      <c r="AI98" s="279"/>
      <c r="AJ98" s="279"/>
      <c r="AK98" s="279"/>
      <c r="AL98" s="279"/>
      <c r="AM98" s="279"/>
      <c r="AN98" s="278">
        <f>SUM(AG98,AT98)</f>
        <v>0</v>
      </c>
      <c r="AO98" s="279"/>
      <c r="AP98" s="279"/>
      <c r="AQ98" s="96" t="s">
        <v>82</v>
      </c>
      <c r="AR98" s="97"/>
      <c r="AS98" s="103">
        <v>0</v>
      </c>
      <c r="AT98" s="104">
        <f>ROUND(SUM(AV98:AW98),2)</f>
        <v>0</v>
      </c>
      <c r="AU98" s="105">
        <f>'VRN - Vedlejší rozpočtové...'!P117</f>
        <v>0</v>
      </c>
      <c r="AV98" s="104">
        <f>'VRN - Vedlejší rozpočtové...'!J33</f>
        <v>0</v>
      </c>
      <c r="AW98" s="104">
        <f>'VRN - Vedlejší rozpočtové...'!J34</f>
        <v>0</v>
      </c>
      <c r="AX98" s="104">
        <f>'VRN - Vedlejší rozpočtové...'!J35</f>
        <v>0</v>
      </c>
      <c r="AY98" s="104">
        <f>'VRN - Vedlejší rozpočtové...'!J36</f>
        <v>0</v>
      </c>
      <c r="AZ98" s="104">
        <f>'VRN - Vedlejší rozpočtové...'!F33</f>
        <v>0</v>
      </c>
      <c r="BA98" s="104">
        <f>'VRN - Vedlejší rozpočtové...'!F34</f>
        <v>0</v>
      </c>
      <c r="BB98" s="104">
        <f>'VRN - Vedlejší rozpočtové...'!F35</f>
        <v>0</v>
      </c>
      <c r="BC98" s="104">
        <f>'VRN - Vedlejší rozpočtové...'!F36</f>
        <v>0</v>
      </c>
      <c r="BD98" s="106">
        <f>'VRN - Vedlejší rozpočtové...'!F37</f>
        <v>0</v>
      </c>
      <c r="BT98" s="102" t="s">
        <v>83</v>
      </c>
      <c r="BV98" s="102" t="s">
        <v>77</v>
      </c>
      <c r="BW98" s="102" t="s">
        <v>94</v>
      </c>
      <c r="BX98" s="102" t="s">
        <v>5</v>
      </c>
      <c r="CL98" s="102" t="s">
        <v>1</v>
      </c>
      <c r="CM98" s="102" t="s">
        <v>85</v>
      </c>
    </row>
    <row r="99" spans="1:91" s="2" customFormat="1" ht="30.2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2GKh3SNd4dxl6fU7zuISEKnY5ShuJuuGVF4zWcb3b+VK43npPVavpoOAo8LAPOikWtVWCZzw8O7OO5f91CKxtw==" saltValue="dxoZhlOH4fUSq7eIwdU7m1spqyGstElcUC4YU2T+onE+Efnra46Yyjr7jg22kWUtpO0LppNvy4nHLQ4aw56gq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SO 01 - Huslenky Bařiny'!C2" display="/"/>
    <hyperlink ref="A96" location="'SO 02 - Halenkov'!C2" display="/"/>
    <hyperlink ref="A97" location="'SO 03 - Oprava GPK'!C2" display="/"/>
    <hyperlink ref="A98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9"/>
  <sheetViews>
    <sheetView showGridLines="0" topLeftCell="A263" workbookViewId="0">
      <selection activeCell="I288" sqref="I288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7.15" customHeight="1">
      <c r="I2" s="107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6" t="s">
        <v>84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customHeight="1">
      <c r="B4" s="19"/>
      <c r="D4" s="111" t="s">
        <v>95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.2" customHeight="1">
      <c r="B6" s="19"/>
      <c r="D6" s="113" t="s">
        <v>16</v>
      </c>
      <c r="I6" s="107"/>
      <c r="L6" s="19"/>
    </row>
    <row r="7" spans="1:46" s="1" customFormat="1" ht="16.350000000000001" customHeight="1">
      <c r="B7" s="19"/>
      <c r="E7" s="308" t="str">
        <f>'Rekapitulace stavby'!K6</f>
        <v>Oprava trati v úseku Halenkov - Velké Karlovice</v>
      </c>
      <c r="F7" s="309"/>
      <c r="G7" s="309"/>
      <c r="H7" s="309"/>
      <c r="I7" s="107"/>
      <c r="L7" s="19"/>
    </row>
    <row r="8" spans="1:46" s="2" customFormat="1" ht="12.2" customHeight="1">
      <c r="A8" s="33"/>
      <c r="B8" s="38"/>
      <c r="C8" s="33"/>
      <c r="D8" s="113" t="s">
        <v>96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350000000000001" customHeight="1">
      <c r="A9" s="33"/>
      <c r="B9" s="38"/>
      <c r="C9" s="33"/>
      <c r="D9" s="33"/>
      <c r="E9" s="310" t="s">
        <v>97</v>
      </c>
      <c r="F9" s="311"/>
      <c r="G9" s="311"/>
      <c r="H9" s="311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.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.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.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.2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2" t="str">
        <f>'Rekapitulace stavby'!E14</f>
        <v>Vyplň údaj</v>
      </c>
      <c r="F18" s="313"/>
      <c r="G18" s="313"/>
      <c r="H18" s="313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.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27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.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25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26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.2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350000000000001" customHeight="1">
      <c r="A27" s="118"/>
      <c r="B27" s="119"/>
      <c r="C27" s="118"/>
      <c r="D27" s="118"/>
      <c r="E27" s="314" t="s">
        <v>1</v>
      </c>
      <c r="F27" s="314"/>
      <c r="G27" s="314"/>
      <c r="H27" s="31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5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ROUND(J119, 2)</f>
        <v>507440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39</v>
      </c>
      <c r="E33" s="113" t="s">
        <v>40</v>
      </c>
      <c r="F33" s="129">
        <f>ROUND((SUM(BE119:BE318)),  2)</f>
        <v>507440</v>
      </c>
      <c r="G33" s="33"/>
      <c r="H33" s="33"/>
      <c r="I33" s="130">
        <v>0.21</v>
      </c>
      <c r="J33" s="129">
        <f>ROUND(((SUM(BE119:BE318))*I33),  2)</f>
        <v>106562.4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41</v>
      </c>
      <c r="F34" s="129">
        <f>ROUND((SUM(BF119:BF318)),  2)</f>
        <v>0</v>
      </c>
      <c r="G34" s="33"/>
      <c r="H34" s="33"/>
      <c r="I34" s="130">
        <v>0.15</v>
      </c>
      <c r="J34" s="129">
        <f>ROUND(((SUM(BF119:BF318))*I34),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ROUND((SUM(BG119:BG318)),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ROUND((SUM(BH119:BH318)),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ROUND((SUM(BI119:BI318)),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5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614002.4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.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350000000000001" customHeight="1">
      <c r="A85" s="33"/>
      <c r="B85" s="34"/>
      <c r="C85" s="35"/>
      <c r="D85" s="35"/>
      <c r="E85" s="306" t="str">
        <f>E7</f>
        <v>Oprava trati v úseku Halenkov - Velké Karlovice</v>
      </c>
      <c r="F85" s="307"/>
      <c r="G85" s="307"/>
      <c r="H85" s="307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.2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350000000000001" customHeight="1">
      <c r="A87" s="33"/>
      <c r="B87" s="34"/>
      <c r="C87" s="35"/>
      <c r="D87" s="35"/>
      <c r="E87" s="285" t="str">
        <f>E9</f>
        <v>SO 01 - Huslenky Bařiny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.2" customHeight="1">
      <c r="A89" s="33"/>
      <c r="B89" s="34"/>
      <c r="C89" s="28" t="s">
        <v>20</v>
      </c>
      <c r="D89" s="35"/>
      <c r="E89" s="35"/>
      <c r="F89" s="26" t="str">
        <f>F12</f>
        <v>Trať Vsetín – Velké Karlovice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4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4.75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99</v>
      </c>
      <c r="D94" s="156"/>
      <c r="E94" s="156"/>
      <c r="F94" s="156"/>
      <c r="G94" s="156"/>
      <c r="H94" s="156"/>
      <c r="I94" s="157"/>
      <c r="J94" s="158" t="s">
        <v>100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" customHeight="1">
      <c r="A96" s="33"/>
      <c r="B96" s="34"/>
      <c r="C96" s="159" t="s">
        <v>101</v>
      </c>
      <c r="D96" s="35"/>
      <c r="E96" s="35"/>
      <c r="F96" s="35"/>
      <c r="G96" s="35"/>
      <c r="H96" s="35"/>
      <c r="I96" s="114"/>
      <c r="J96" s="83">
        <f>J119</f>
        <v>507440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customHeight="1">
      <c r="B97" s="160"/>
      <c r="C97" s="161"/>
      <c r="D97" s="162" t="s">
        <v>103</v>
      </c>
      <c r="E97" s="163"/>
      <c r="F97" s="163"/>
      <c r="G97" s="163"/>
      <c r="H97" s="163"/>
      <c r="I97" s="164"/>
      <c r="J97" s="165">
        <f>J120</f>
        <v>507440</v>
      </c>
      <c r="K97" s="161"/>
      <c r="L97" s="166"/>
    </row>
    <row r="98" spans="1:31" s="10" customFormat="1" ht="19.899999999999999" customHeight="1">
      <c r="B98" s="167"/>
      <c r="C98" s="168"/>
      <c r="D98" s="169" t="s">
        <v>104</v>
      </c>
      <c r="E98" s="170"/>
      <c r="F98" s="170"/>
      <c r="G98" s="170"/>
      <c r="H98" s="170"/>
      <c r="I98" s="171"/>
      <c r="J98" s="172">
        <f>J121</f>
        <v>507440</v>
      </c>
      <c r="K98" s="168"/>
      <c r="L98" s="173"/>
    </row>
    <row r="99" spans="1:31" s="9" customFormat="1" ht="24.95" customHeight="1">
      <c r="B99" s="160"/>
      <c r="C99" s="161"/>
      <c r="D99" s="162" t="s">
        <v>105</v>
      </c>
      <c r="E99" s="163"/>
      <c r="F99" s="163"/>
      <c r="G99" s="163"/>
      <c r="H99" s="163"/>
      <c r="I99" s="164"/>
      <c r="J99" s="165">
        <f>J293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.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350000000000001" customHeight="1">
      <c r="A109" s="33"/>
      <c r="B109" s="34"/>
      <c r="C109" s="35"/>
      <c r="D109" s="35"/>
      <c r="E109" s="306" t="str">
        <f>E7</f>
        <v>Oprava trati v úseku Halenkov - Velké Karlovice</v>
      </c>
      <c r="F109" s="307"/>
      <c r="G109" s="307"/>
      <c r="H109" s="307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.2" customHeight="1">
      <c r="A110" s="33"/>
      <c r="B110" s="34"/>
      <c r="C110" s="28" t="s">
        <v>96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350000000000001" customHeight="1">
      <c r="A111" s="33"/>
      <c r="B111" s="34"/>
      <c r="C111" s="35"/>
      <c r="D111" s="35"/>
      <c r="E111" s="285" t="str">
        <f>E9</f>
        <v>SO 01 - Huslenky Bařiny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.2" customHeight="1">
      <c r="A113" s="33"/>
      <c r="B113" s="34"/>
      <c r="C113" s="28" t="s">
        <v>20</v>
      </c>
      <c r="D113" s="35"/>
      <c r="E113" s="35"/>
      <c r="F113" s="26" t="str">
        <f>F12</f>
        <v>Trať Vsetín – Velké Karlovice</v>
      </c>
      <c r="G113" s="35"/>
      <c r="H113" s="35"/>
      <c r="I113" s="116" t="s">
        <v>22</v>
      </c>
      <c r="J113" s="65">
        <f>IF(J12="","",J12)</f>
        <v>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4" customHeight="1">
      <c r="A115" s="33"/>
      <c r="B115" s="34"/>
      <c r="C115" s="28" t="s">
        <v>23</v>
      </c>
      <c r="D115" s="35"/>
      <c r="E115" s="35"/>
      <c r="F115" s="26" t="str">
        <f>E15</f>
        <v>Správa železnic, státní organizace</v>
      </c>
      <c r="G115" s="35"/>
      <c r="H115" s="35"/>
      <c r="I115" s="116" t="s">
        <v>30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4.75" customHeight="1">
      <c r="A116" s="33"/>
      <c r="B116" s="34"/>
      <c r="C116" s="28" t="s">
        <v>28</v>
      </c>
      <c r="D116" s="35"/>
      <c r="E116" s="35"/>
      <c r="F116" s="26" t="str">
        <f>IF(E18="","",E18)</f>
        <v>Vyplň údaj</v>
      </c>
      <c r="G116" s="35"/>
      <c r="H116" s="35"/>
      <c r="I116" s="116" t="s">
        <v>33</v>
      </c>
      <c r="J116" s="31" t="str">
        <f>E24</f>
        <v>Správa železnic, státní organizace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107</v>
      </c>
      <c r="D118" s="177" t="s">
        <v>60</v>
      </c>
      <c r="E118" s="177" t="s">
        <v>56</v>
      </c>
      <c r="F118" s="177" t="s">
        <v>57</v>
      </c>
      <c r="G118" s="177" t="s">
        <v>108</v>
      </c>
      <c r="H118" s="177" t="s">
        <v>109</v>
      </c>
      <c r="I118" s="178" t="s">
        <v>110</v>
      </c>
      <c r="J118" s="179" t="s">
        <v>100</v>
      </c>
      <c r="K118" s="180" t="s">
        <v>111</v>
      </c>
      <c r="L118" s="181"/>
      <c r="M118" s="74" t="s">
        <v>1</v>
      </c>
      <c r="N118" s="75" t="s">
        <v>39</v>
      </c>
      <c r="O118" s="75" t="s">
        <v>112</v>
      </c>
      <c r="P118" s="75" t="s">
        <v>113</v>
      </c>
      <c r="Q118" s="75" t="s">
        <v>114</v>
      </c>
      <c r="R118" s="75" t="s">
        <v>115</v>
      </c>
      <c r="S118" s="75" t="s">
        <v>116</v>
      </c>
      <c r="T118" s="76" t="s">
        <v>117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7" customHeight="1">
      <c r="A119" s="33"/>
      <c r="B119" s="34"/>
      <c r="C119" s="81" t="s">
        <v>118</v>
      </c>
      <c r="D119" s="35"/>
      <c r="E119" s="35"/>
      <c r="F119" s="35"/>
      <c r="G119" s="35"/>
      <c r="H119" s="35"/>
      <c r="I119" s="114"/>
      <c r="J119" s="182">
        <f>BK119</f>
        <v>507440</v>
      </c>
      <c r="K119" s="35"/>
      <c r="L119" s="38"/>
      <c r="M119" s="77"/>
      <c r="N119" s="183"/>
      <c r="O119" s="78"/>
      <c r="P119" s="184">
        <f>P120+P293</f>
        <v>0</v>
      </c>
      <c r="Q119" s="78"/>
      <c r="R119" s="184">
        <f>R120+R293</f>
        <v>423.83636999999999</v>
      </c>
      <c r="S119" s="78"/>
      <c r="T119" s="185">
        <f>T120+T293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74</v>
      </c>
      <c r="AU119" s="16" t="s">
        <v>102</v>
      </c>
      <c r="BK119" s="186">
        <f>BK120+BK293</f>
        <v>507440</v>
      </c>
    </row>
    <row r="120" spans="1:65" s="12" customFormat="1" ht="26.1" customHeight="1">
      <c r="B120" s="187"/>
      <c r="C120" s="188"/>
      <c r="D120" s="189" t="s">
        <v>74</v>
      </c>
      <c r="E120" s="190" t="s">
        <v>119</v>
      </c>
      <c r="F120" s="190" t="s">
        <v>120</v>
      </c>
      <c r="G120" s="188"/>
      <c r="H120" s="188"/>
      <c r="I120" s="191"/>
      <c r="J120" s="192">
        <f>BK120</f>
        <v>507440</v>
      </c>
      <c r="K120" s="188"/>
      <c r="L120" s="193"/>
      <c r="M120" s="194"/>
      <c r="N120" s="195"/>
      <c r="O120" s="195"/>
      <c r="P120" s="196">
        <f>P121</f>
        <v>0</v>
      </c>
      <c r="Q120" s="195"/>
      <c r="R120" s="196">
        <f>R121</f>
        <v>423.83636999999999</v>
      </c>
      <c r="S120" s="195"/>
      <c r="T120" s="197">
        <f>T121</f>
        <v>0</v>
      </c>
      <c r="AR120" s="198" t="s">
        <v>83</v>
      </c>
      <c r="AT120" s="199" t="s">
        <v>74</v>
      </c>
      <c r="AU120" s="199" t="s">
        <v>75</v>
      </c>
      <c r="AY120" s="198" t="s">
        <v>121</v>
      </c>
      <c r="BK120" s="200">
        <f>BK121</f>
        <v>507440</v>
      </c>
    </row>
    <row r="121" spans="1:65" s="12" customFormat="1" ht="22.7" customHeight="1">
      <c r="B121" s="187"/>
      <c r="C121" s="188"/>
      <c r="D121" s="189" t="s">
        <v>74</v>
      </c>
      <c r="E121" s="201" t="s">
        <v>122</v>
      </c>
      <c r="F121" s="201" t="s">
        <v>123</v>
      </c>
      <c r="G121" s="188"/>
      <c r="H121" s="188"/>
      <c r="I121" s="191"/>
      <c r="J121" s="202">
        <f>BK121</f>
        <v>507440</v>
      </c>
      <c r="K121" s="188"/>
      <c r="L121" s="193"/>
      <c r="M121" s="194"/>
      <c r="N121" s="195"/>
      <c r="O121" s="195"/>
      <c r="P121" s="196">
        <f>SUM(P122:P292)</f>
        <v>0</v>
      </c>
      <c r="Q121" s="195"/>
      <c r="R121" s="196">
        <f>SUM(R122:R292)</f>
        <v>423.83636999999999</v>
      </c>
      <c r="S121" s="195"/>
      <c r="T121" s="197">
        <f>SUM(T122:T292)</f>
        <v>0</v>
      </c>
      <c r="AR121" s="198" t="s">
        <v>83</v>
      </c>
      <c r="AT121" s="199" t="s">
        <v>74</v>
      </c>
      <c r="AU121" s="199" t="s">
        <v>83</v>
      </c>
      <c r="AY121" s="198" t="s">
        <v>121</v>
      </c>
      <c r="BK121" s="200">
        <f>SUM(BK122:BK292)</f>
        <v>507440</v>
      </c>
    </row>
    <row r="122" spans="1:65" s="2" customFormat="1" ht="16.350000000000001" customHeight="1">
      <c r="A122" s="33"/>
      <c r="B122" s="34"/>
      <c r="C122" s="203" t="s">
        <v>83</v>
      </c>
      <c r="D122" s="203" t="s">
        <v>124</v>
      </c>
      <c r="E122" s="204" t="s">
        <v>125</v>
      </c>
      <c r="F122" s="205" t="s">
        <v>126</v>
      </c>
      <c r="G122" s="206" t="s">
        <v>127</v>
      </c>
      <c r="H122" s="207">
        <v>16</v>
      </c>
      <c r="I122" s="208"/>
      <c r="J122" s="209">
        <f>ROUND(I122*H122,2)</f>
        <v>0</v>
      </c>
      <c r="K122" s="210"/>
      <c r="L122" s="38"/>
      <c r="M122" s="211" t="s">
        <v>1</v>
      </c>
      <c r="N122" s="212" t="s">
        <v>40</v>
      </c>
      <c r="O122" s="70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5" t="s">
        <v>128</v>
      </c>
      <c r="AT122" s="215" t="s">
        <v>124</v>
      </c>
      <c r="AU122" s="215" t="s">
        <v>85</v>
      </c>
      <c r="AY122" s="16" t="s">
        <v>121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83</v>
      </c>
      <c r="BK122" s="216">
        <f>ROUND(I122*H122,2)</f>
        <v>0</v>
      </c>
      <c r="BL122" s="16" t="s">
        <v>128</v>
      </c>
      <c r="BM122" s="215" t="s">
        <v>129</v>
      </c>
    </row>
    <row r="123" spans="1:65" s="2" customFormat="1" ht="19.5">
      <c r="A123" s="33"/>
      <c r="B123" s="34"/>
      <c r="C123" s="35"/>
      <c r="D123" s="217" t="s">
        <v>130</v>
      </c>
      <c r="E123" s="35"/>
      <c r="F123" s="218" t="s">
        <v>131</v>
      </c>
      <c r="G123" s="35"/>
      <c r="H123" s="35"/>
      <c r="I123" s="114"/>
      <c r="J123" s="35"/>
      <c r="K123" s="35"/>
      <c r="L123" s="38"/>
      <c r="M123" s="219"/>
      <c r="N123" s="220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130</v>
      </c>
      <c r="AU123" s="16" t="s">
        <v>85</v>
      </c>
    </row>
    <row r="124" spans="1:65" s="2" customFormat="1" ht="19.5">
      <c r="A124" s="33"/>
      <c r="B124" s="34"/>
      <c r="C124" s="35"/>
      <c r="D124" s="217" t="s">
        <v>132</v>
      </c>
      <c r="E124" s="35"/>
      <c r="F124" s="221" t="s">
        <v>133</v>
      </c>
      <c r="G124" s="35"/>
      <c r="H124" s="35"/>
      <c r="I124" s="114"/>
      <c r="J124" s="35"/>
      <c r="K124" s="35"/>
      <c r="L124" s="38"/>
      <c r="M124" s="219"/>
      <c r="N124" s="220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132</v>
      </c>
      <c r="AU124" s="16" t="s">
        <v>85</v>
      </c>
    </row>
    <row r="125" spans="1:65" s="2" customFormat="1" ht="16.350000000000001" customHeight="1">
      <c r="A125" s="33"/>
      <c r="B125" s="34"/>
      <c r="C125" s="203" t="s">
        <v>85</v>
      </c>
      <c r="D125" s="203" t="s">
        <v>124</v>
      </c>
      <c r="E125" s="204" t="s">
        <v>134</v>
      </c>
      <c r="F125" s="205" t="s">
        <v>135</v>
      </c>
      <c r="G125" s="206" t="s">
        <v>127</v>
      </c>
      <c r="H125" s="207">
        <v>18</v>
      </c>
      <c r="I125" s="208"/>
      <c r="J125" s="209">
        <f>ROUND(I125*H125,2)</f>
        <v>0</v>
      </c>
      <c r="K125" s="210"/>
      <c r="L125" s="38"/>
      <c r="M125" s="211" t="s">
        <v>1</v>
      </c>
      <c r="N125" s="212" t="s">
        <v>40</v>
      </c>
      <c r="O125" s="70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5" t="s">
        <v>128</v>
      </c>
      <c r="AT125" s="215" t="s">
        <v>124</v>
      </c>
      <c r="AU125" s="215" t="s">
        <v>85</v>
      </c>
      <c r="AY125" s="16" t="s">
        <v>121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83</v>
      </c>
      <c r="BK125" s="216">
        <f>ROUND(I125*H125,2)</f>
        <v>0</v>
      </c>
      <c r="BL125" s="16" t="s">
        <v>128</v>
      </c>
      <c r="BM125" s="215" t="s">
        <v>136</v>
      </c>
    </row>
    <row r="126" spans="1:65" s="2" customFormat="1" ht="39">
      <c r="A126" s="33"/>
      <c r="B126" s="34"/>
      <c r="C126" s="35"/>
      <c r="D126" s="217" t="s">
        <v>130</v>
      </c>
      <c r="E126" s="35"/>
      <c r="F126" s="218" t="s">
        <v>137</v>
      </c>
      <c r="G126" s="35"/>
      <c r="H126" s="35"/>
      <c r="I126" s="114"/>
      <c r="J126" s="35"/>
      <c r="K126" s="35"/>
      <c r="L126" s="38"/>
      <c r="M126" s="219"/>
      <c r="N126" s="220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130</v>
      </c>
      <c r="AU126" s="16" t="s">
        <v>85</v>
      </c>
    </row>
    <row r="127" spans="1:65" s="13" customFormat="1">
      <c r="B127" s="222"/>
      <c r="C127" s="223"/>
      <c r="D127" s="217" t="s">
        <v>138</v>
      </c>
      <c r="E127" s="224" t="s">
        <v>1</v>
      </c>
      <c r="F127" s="225" t="s">
        <v>139</v>
      </c>
      <c r="G127" s="223"/>
      <c r="H127" s="226">
        <v>18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138</v>
      </c>
      <c r="AU127" s="232" t="s">
        <v>85</v>
      </c>
      <c r="AV127" s="13" t="s">
        <v>85</v>
      </c>
      <c r="AW127" s="13" t="s">
        <v>32</v>
      </c>
      <c r="AX127" s="13" t="s">
        <v>83</v>
      </c>
      <c r="AY127" s="232" t="s">
        <v>121</v>
      </c>
    </row>
    <row r="128" spans="1:65" s="2" customFormat="1" ht="16.350000000000001" customHeight="1">
      <c r="A128" s="33"/>
      <c r="B128" s="34"/>
      <c r="C128" s="203" t="s">
        <v>140</v>
      </c>
      <c r="D128" s="203" t="s">
        <v>124</v>
      </c>
      <c r="E128" s="204" t="s">
        <v>141</v>
      </c>
      <c r="F128" s="205" t="s">
        <v>142</v>
      </c>
      <c r="G128" s="206" t="s">
        <v>143</v>
      </c>
      <c r="H128" s="207">
        <v>1.9E-2</v>
      </c>
      <c r="I128" s="208"/>
      <c r="J128" s="209">
        <f>ROUND(I128*H128,2)</f>
        <v>0</v>
      </c>
      <c r="K128" s="210"/>
      <c r="L128" s="38"/>
      <c r="M128" s="211" t="s">
        <v>1</v>
      </c>
      <c r="N128" s="212" t="s">
        <v>40</v>
      </c>
      <c r="O128" s="70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5" t="s">
        <v>128</v>
      </c>
      <c r="AT128" s="215" t="s">
        <v>124</v>
      </c>
      <c r="AU128" s="215" t="s">
        <v>85</v>
      </c>
      <c r="AY128" s="16" t="s">
        <v>121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83</v>
      </c>
      <c r="BK128" s="216">
        <f>ROUND(I128*H128,2)</f>
        <v>0</v>
      </c>
      <c r="BL128" s="16" t="s">
        <v>128</v>
      </c>
      <c r="BM128" s="215" t="s">
        <v>144</v>
      </c>
    </row>
    <row r="129" spans="1:65" s="2" customFormat="1" ht="29.25">
      <c r="A129" s="33"/>
      <c r="B129" s="34"/>
      <c r="C129" s="35"/>
      <c r="D129" s="217" t="s">
        <v>130</v>
      </c>
      <c r="E129" s="35"/>
      <c r="F129" s="218" t="s">
        <v>145</v>
      </c>
      <c r="G129" s="35"/>
      <c r="H129" s="35"/>
      <c r="I129" s="114"/>
      <c r="J129" s="35"/>
      <c r="K129" s="35"/>
      <c r="L129" s="38"/>
      <c r="M129" s="219"/>
      <c r="N129" s="220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130</v>
      </c>
      <c r="AU129" s="16" t="s">
        <v>85</v>
      </c>
    </row>
    <row r="130" spans="1:65" s="2" customFormat="1" ht="16.350000000000001" customHeight="1">
      <c r="A130" s="33"/>
      <c r="B130" s="34"/>
      <c r="C130" s="203" t="s">
        <v>128</v>
      </c>
      <c r="D130" s="203" t="s">
        <v>124</v>
      </c>
      <c r="E130" s="204" t="s">
        <v>146</v>
      </c>
      <c r="F130" s="205" t="s">
        <v>147</v>
      </c>
      <c r="G130" s="206" t="s">
        <v>143</v>
      </c>
      <c r="H130" s="207">
        <v>1.0999999999999999E-2</v>
      </c>
      <c r="I130" s="208"/>
      <c r="J130" s="209">
        <f>ROUND(I130*H130,2)</f>
        <v>0</v>
      </c>
      <c r="K130" s="210"/>
      <c r="L130" s="38"/>
      <c r="M130" s="211" t="s">
        <v>1</v>
      </c>
      <c r="N130" s="212" t="s">
        <v>40</v>
      </c>
      <c r="O130" s="70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5" t="s">
        <v>128</v>
      </c>
      <c r="AT130" s="215" t="s">
        <v>124</v>
      </c>
      <c r="AU130" s="215" t="s">
        <v>85</v>
      </c>
      <c r="AY130" s="16" t="s">
        <v>121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83</v>
      </c>
      <c r="BK130" s="216">
        <f>ROUND(I130*H130,2)</f>
        <v>0</v>
      </c>
      <c r="BL130" s="16" t="s">
        <v>128</v>
      </c>
      <c r="BM130" s="215" t="s">
        <v>148</v>
      </c>
    </row>
    <row r="131" spans="1:65" s="2" customFormat="1" ht="29.25">
      <c r="A131" s="33"/>
      <c r="B131" s="34"/>
      <c r="C131" s="35"/>
      <c r="D131" s="217" t="s">
        <v>130</v>
      </c>
      <c r="E131" s="35"/>
      <c r="F131" s="218" t="s">
        <v>149</v>
      </c>
      <c r="G131" s="35"/>
      <c r="H131" s="35"/>
      <c r="I131" s="114"/>
      <c r="J131" s="35"/>
      <c r="K131" s="35"/>
      <c r="L131" s="38"/>
      <c r="M131" s="219"/>
      <c r="N131" s="220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130</v>
      </c>
      <c r="AU131" s="16" t="s">
        <v>85</v>
      </c>
    </row>
    <row r="132" spans="1:65" s="2" customFormat="1" ht="16.350000000000001" customHeight="1">
      <c r="A132" s="33"/>
      <c r="B132" s="34"/>
      <c r="C132" s="203" t="s">
        <v>122</v>
      </c>
      <c r="D132" s="203" t="s">
        <v>124</v>
      </c>
      <c r="E132" s="204" t="s">
        <v>150</v>
      </c>
      <c r="F132" s="205" t="s">
        <v>151</v>
      </c>
      <c r="G132" s="206" t="s">
        <v>143</v>
      </c>
      <c r="H132" s="207">
        <v>0.02</v>
      </c>
      <c r="I132" s="208"/>
      <c r="J132" s="209">
        <f>ROUND(I132*H132,2)</f>
        <v>0</v>
      </c>
      <c r="K132" s="210"/>
      <c r="L132" s="38"/>
      <c r="M132" s="211" t="s">
        <v>1</v>
      </c>
      <c r="N132" s="212" t="s">
        <v>40</v>
      </c>
      <c r="O132" s="70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5" t="s">
        <v>128</v>
      </c>
      <c r="AT132" s="215" t="s">
        <v>124</v>
      </c>
      <c r="AU132" s="215" t="s">
        <v>85</v>
      </c>
      <c r="AY132" s="16" t="s">
        <v>121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83</v>
      </c>
      <c r="BK132" s="216">
        <f>ROUND(I132*H132,2)</f>
        <v>0</v>
      </c>
      <c r="BL132" s="16" t="s">
        <v>128</v>
      </c>
      <c r="BM132" s="215" t="s">
        <v>152</v>
      </c>
    </row>
    <row r="133" spans="1:65" s="2" customFormat="1" ht="29.25">
      <c r="A133" s="33"/>
      <c r="B133" s="34"/>
      <c r="C133" s="35"/>
      <c r="D133" s="217" t="s">
        <v>130</v>
      </c>
      <c r="E133" s="35"/>
      <c r="F133" s="218" t="s">
        <v>153</v>
      </c>
      <c r="G133" s="35"/>
      <c r="H133" s="35"/>
      <c r="I133" s="114"/>
      <c r="J133" s="35"/>
      <c r="K133" s="35"/>
      <c r="L133" s="38"/>
      <c r="M133" s="219"/>
      <c r="N133" s="220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130</v>
      </c>
      <c r="AU133" s="16" t="s">
        <v>85</v>
      </c>
    </row>
    <row r="134" spans="1:65" s="2" customFormat="1" ht="16.350000000000001" customHeight="1">
      <c r="A134" s="33"/>
      <c r="B134" s="34"/>
      <c r="C134" s="203" t="s">
        <v>154</v>
      </c>
      <c r="D134" s="203" t="s">
        <v>124</v>
      </c>
      <c r="E134" s="204" t="s">
        <v>155</v>
      </c>
      <c r="F134" s="205" t="s">
        <v>156</v>
      </c>
      <c r="G134" s="206" t="s">
        <v>143</v>
      </c>
      <c r="H134" s="207">
        <v>0.01</v>
      </c>
      <c r="I134" s="208"/>
      <c r="J134" s="209">
        <f>ROUND(I134*H134,2)</f>
        <v>0</v>
      </c>
      <c r="K134" s="210"/>
      <c r="L134" s="38"/>
      <c r="M134" s="211" t="s">
        <v>1</v>
      </c>
      <c r="N134" s="212" t="s">
        <v>40</v>
      </c>
      <c r="O134" s="70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5" t="s">
        <v>128</v>
      </c>
      <c r="AT134" s="215" t="s">
        <v>124</v>
      </c>
      <c r="AU134" s="215" t="s">
        <v>85</v>
      </c>
      <c r="AY134" s="16" t="s">
        <v>121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83</v>
      </c>
      <c r="BK134" s="216">
        <f>ROUND(I134*H134,2)</f>
        <v>0</v>
      </c>
      <c r="BL134" s="16" t="s">
        <v>128</v>
      </c>
      <c r="BM134" s="215" t="s">
        <v>157</v>
      </c>
    </row>
    <row r="135" spans="1:65" s="2" customFormat="1" ht="29.25">
      <c r="A135" s="33"/>
      <c r="B135" s="34"/>
      <c r="C135" s="35"/>
      <c r="D135" s="217" t="s">
        <v>130</v>
      </c>
      <c r="E135" s="35"/>
      <c r="F135" s="218" t="s">
        <v>158</v>
      </c>
      <c r="G135" s="35"/>
      <c r="H135" s="35"/>
      <c r="I135" s="114"/>
      <c r="J135" s="35"/>
      <c r="K135" s="35"/>
      <c r="L135" s="38"/>
      <c r="M135" s="219"/>
      <c r="N135" s="220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130</v>
      </c>
      <c r="AU135" s="16" t="s">
        <v>85</v>
      </c>
    </row>
    <row r="136" spans="1:65" s="2" customFormat="1" ht="16.350000000000001" customHeight="1">
      <c r="A136" s="33"/>
      <c r="B136" s="34"/>
      <c r="C136" s="203" t="s">
        <v>159</v>
      </c>
      <c r="D136" s="203" t="s">
        <v>124</v>
      </c>
      <c r="E136" s="204" t="s">
        <v>160</v>
      </c>
      <c r="F136" s="205" t="s">
        <v>161</v>
      </c>
      <c r="G136" s="206" t="s">
        <v>143</v>
      </c>
      <c r="H136" s="207">
        <v>1.6E-2</v>
      </c>
      <c r="I136" s="208"/>
      <c r="J136" s="209">
        <f>ROUND(I136*H136,2)</f>
        <v>0</v>
      </c>
      <c r="K136" s="210"/>
      <c r="L136" s="38"/>
      <c r="M136" s="211" t="s">
        <v>1</v>
      </c>
      <c r="N136" s="212" t="s">
        <v>40</v>
      </c>
      <c r="O136" s="70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5" t="s">
        <v>128</v>
      </c>
      <c r="AT136" s="215" t="s">
        <v>124</v>
      </c>
      <c r="AU136" s="215" t="s">
        <v>85</v>
      </c>
      <c r="AY136" s="16" t="s">
        <v>121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83</v>
      </c>
      <c r="BK136" s="216">
        <f>ROUND(I136*H136,2)</f>
        <v>0</v>
      </c>
      <c r="BL136" s="16" t="s">
        <v>128</v>
      </c>
      <c r="BM136" s="215" t="s">
        <v>162</v>
      </c>
    </row>
    <row r="137" spans="1:65" s="2" customFormat="1" ht="68.25">
      <c r="A137" s="33"/>
      <c r="B137" s="34"/>
      <c r="C137" s="35"/>
      <c r="D137" s="217" t="s">
        <v>130</v>
      </c>
      <c r="E137" s="35"/>
      <c r="F137" s="218" t="s">
        <v>163</v>
      </c>
      <c r="G137" s="35"/>
      <c r="H137" s="35"/>
      <c r="I137" s="114"/>
      <c r="J137" s="35"/>
      <c r="K137" s="35"/>
      <c r="L137" s="38"/>
      <c r="M137" s="219"/>
      <c r="N137" s="220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130</v>
      </c>
      <c r="AU137" s="16" t="s">
        <v>85</v>
      </c>
    </row>
    <row r="138" spans="1:65" s="13" customFormat="1">
      <c r="B138" s="222"/>
      <c r="C138" s="223"/>
      <c r="D138" s="217" t="s">
        <v>138</v>
      </c>
      <c r="E138" s="224" t="s">
        <v>1</v>
      </c>
      <c r="F138" s="225" t="s">
        <v>164</v>
      </c>
      <c r="G138" s="223"/>
      <c r="H138" s="226">
        <v>1.6E-2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138</v>
      </c>
      <c r="AU138" s="232" t="s">
        <v>85</v>
      </c>
      <c r="AV138" s="13" t="s">
        <v>85</v>
      </c>
      <c r="AW138" s="13" t="s">
        <v>32</v>
      </c>
      <c r="AX138" s="13" t="s">
        <v>83</v>
      </c>
      <c r="AY138" s="232" t="s">
        <v>121</v>
      </c>
    </row>
    <row r="139" spans="1:65" s="2" customFormat="1" ht="16.350000000000001" customHeight="1">
      <c r="A139" s="33"/>
      <c r="B139" s="34"/>
      <c r="C139" s="203" t="s">
        <v>165</v>
      </c>
      <c r="D139" s="203" t="s">
        <v>124</v>
      </c>
      <c r="E139" s="204" t="s">
        <v>166</v>
      </c>
      <c r="F139" s="205" t="s">
        <v>167</v>
      </c>
      <c r="G139" s="206" t="s">
        <v>143</v>
      </c>
      <c r="H139" s="207">
        <v>1.4E-2</v>
      </c>
      <c r="I139" s="208"/>
      <c r="J139" s="209">
        <f>ROUND(I139*H139,2)</f>
        <v>0</v>
      </c>
      <c r="K139" s="210"/>
      <c r="L139" s="38"/>
      <c r="M139" s="211" t="s">
        <v>1</v>
      </c>
      <c r="N139" s="212" t="s">
        <v>40</v>
      </c>
      <c r="O139" s="70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5" t="s">
        <v>128</v>
      </c>
      <c r="AT139" s="215" t="s">
        <v>124</v>
      </c>
      <c r="AU139" s="215" t="s">
        <v>85</v>
      </c>
      <c r="AY139" s="16" t="s">
        <v>121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83</v>
      </c>
      <c r="BK139" s="216">
        <f>ROUND(I139*H139,2)</f>
        <v>0</v>
      </c>
      <c r="BL139" s="16" t="s">
        <v>128</v>
      </c>
      <c r="BM139" s="215" t="s">
        <v>168</v>
      </c>
    </row>
    <row r="140" spans="1:65" s="2" customFormat="1" ht="68.25">
      <c r="A140" s="33"/>
      <c r="B140" s="34"/>
      <c r="C140" s="35"/>
      <c r="D140" s="217" t="s">
        <v>130</v>
      </c>
      <c r="E140" s="35"/>
      <c r="F140" s="218" t="s">
        <v>169</v>
      </c>
      <c r="G140" s="35"/>
      <c r="H140" s="35"/>
      <c r="I140" s="114"/>
      <c r="J140" s="35"/>
      <c r="K140" s="35"/>
      <c r="L140" s="38"/>
      <c r="M140" s="219"/>
      <c r="N140" s="220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130</v>
      </c>
      <c r="AU140" s="16" t="s">
        <v>85</v>
      </c>
    </row>
    <row r="141" spans="1:65" s="13" customFormat="1">
      <c r="B141" s="222"/>
      <c r="C141" s="223"/>
      <c r="D141" s="217" t="s">
        <v>138</v>
      </c>
      <c r="E141" s="224" t="s">
        <v>1</v>
      </c>
      <c r="F141" s="225" t="s">
        <v>170</v>
      </c>
      <c r="G141" s="223"/>
      <c r="H141" s="226">
        <v>1.4E-2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138</v>
      </c>
      <c r="AU141" s="232" t="s">
        <v>85</v>
      </c>
      <c r="AV141" s="13" t="s">
        <v>85</v>
      </c>
      <c r="AW141" s="13" t="s">
        <v>32</v>
      </c>
      <c r="AX141" s="13" t="s">
        <v>83</v>
      </c>
      <c r="AY141" s="232" t="s">
        <v>121</v>
      </c>
    </row>
    <row r="142" spans="1:65" s="2" customFormat="1" ht="16.350000000000001" customHeight="1">
      <c r="A142" s="33"/>
      <c r="B142" s="34"/>
      <c r="C142" s="203" t="s">
        <v>171</v>
      </c>
      <c r="D142" s="203" t="s">
        <v>124</v>
      </c>
      <c r="E142" s="204" t="s">
        <v>172</v>
      </c>
      <c r="F142" s="205" t="s">
        <v>173</v>
      </c>
      <c r="G142" s="206" t="s">
        <v>174</v>
      </c>
      <c r="H142" s="207">
        <v>164.32</v>
      </c>
      <c r="I142" s="208"/>
      <c r="J142" s="209">
        <f>ROUND(I142*H142,2)</f>
        <v>0</v>
      </c>
      <c r="K142" s="210"/>
      <c r="L142" s="38"/>
      <c r="M142" s="211" t="s">
        <v>1</v>
      </c>
      <c r="N142" s="212" t="s">
        <v>40</v>
      </c>
      <c r="O142" s="70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5" t="s">
        <v>128</v>
      </c>
      <c r="AT142" s="215" t="s">
        <v>124</v>
      </c>
      <c r="AU142" s="215" t="s">
        <v>85</v>
      </c>
      <c r="AY142" s="16" t="s">
        <v>121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83</v>
      </c>
      <c r="BK142" s="216">
        <f>ROUND(I142*H142,2)</f>
        <v>0</v>
      </c>
      <c r="BL142" s="16" t="s">
        <v>128</v>
      </c>
      <c r="BM142" s="215" t="s">
        <v>175</v>
      </c>
    </row>
    <row r="143" spans="1:65" s="2" customFormat="1" ht="48.75">
      <c r="A143" s="33"/>
      <c r="B143" s="34"/>
      <c r="C143" s="35"/>
      <c r="D143" s="217" t="s">
        <v>130</v>
      </c>
      <c r="E143" s="35"/>
      <c r="F143" s="218" t="s">
        <v>176</v>
      </c>
      <c r="G143" s="35"/>
      <c r="H143" s="35"/>
      <c r="I143" s="114"/>
      <c r="J143" s="35"/>
      <c r="K143" s="35"/>
      <c r="L143" s="38"/>
      <c r="M143" s="219"/>
      <c r="N143" s="220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130</v>
      </c>
      <c r="AU143" s="16" t="s">
        <v>85</v>
      </c>
    </row>
    <row r="144" spans="1:65" s="13" customFormat="1">
      <c r="B144" s="222"/>
      <c r="C144" s="223"/>
      <c r="D144" s="217" t="s">
        <v>138</v>
      </c>
      <c r="E144" s="224" t="s">
        <v>1</v>
      </c>
      <c r="F144" s="225" t="s">
        <v>177</v>
      </c>
      <c r="G144" s="223"/>
      <c r="H144" s="226">
        <v>164.32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138</v>
      </c>
      <c r="AU144" s="232" t="s">
        <v>85</v>
      </c>
      <c r="AV144" s="13" t="s">
        <v>85</v>
      </c>
      <c r="AW144" s="13" t="s">
        <v>32</v>
      </c>
      <c r="AX144" s="13" t="s">
        <v>83</v>
      </c>
      <c r="AY144" s="232" t="s">
        <v>121</v>
      </c>
    </row>
    <row r="145" spans="1:65" s="2" customFormat="1" ht="16.350000000000001" customHeight="1">
      <c r="A145" s="33"/>
      <c r="B145" s="34"/>
      <c r="C145" s="203" t="s">
        <v>178</v>
      </c>
      <c r="D145" s="203" t="s">
        <v>124</v>
      </c>
      <c r="E145" s="204" t="s">
        <v>179</v>
      </c>
      <c r="F145" s="205" t="s">
        <v>180</v>
      </c>
      <c r="G145" s="206" t="s">
        <v>181</v>
      </c>
      <c r="H145" s="207">
        <v>231.08699999999999</v>
      </c>
      <c r="I145" s="208"/>
      <c r="J145" s="209">
        <f>ROUND(I145*H145,2)</f>
        <v>0</v>
      </c>
      <c r="K145" s="210"/>
      <c r="L145" s="38"/>
      <c r="M145" s="211" t="s">
        <v>1</v>
      </c>
      <c r="N145" s="212" t="s">
        <v>40</v>
      </c>
      <c r="O145" s="70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5" t="s">
        <v>128</v>
      </c>
      <c r="AT145" s="215" t="s">
        <v>124</v>
      </c>
      <c r="AU145" s="215" t="s">
        <v>85</v>
      </c>
      <c r="AY145" s="16" t="s">
        <v>121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83</v>
      </c>
      <c r="BK145" s="216">
        <f>ROUND(I145*H145,2)</f>
        <v>0</v>
      </c>
      <c r="BL145" s="16" t="s">
        <v>128</v>
      </c>
      <c r="BM145" s="215" t="s">
        <v>182</v>
      </c>
    </row>
    <row r="146" spans="1:65" s="2" customFormat="1" ht="29.25">
      <c r="A146" s="33"/>
      <c r="B146" s="34"/>
      <c r="C146" s="35"/>
      <c r="D146" s="217" t="s">
        <v>130</v>
      </c>
      <c r="E146" s="35"/>
      <c r="F146" s="218" t="s">
        <v>183</v>
      </c>
      <c r="G146" s="35"/>
      <c r="H146" s="35"/>
      <c r="I146" s="114"/>
      <c r="J146" s="35"/>
      <c r="K146" s="35"/>
      <c r="L146" s="38"/>
      <c r="M146" s="219"/>
      <c r="N146" s="220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130</v>
      </c>
      <c r="AU146" s="16" t="s">
        <v>85</v>
      </c>
    </row>
    <row r="147" spans="1:65" s="13" customFormat="1">
      <c r="B147" s="222"/>
      <c r="C147" s="223"/>
      <c r="D147" s="217" t="s">
        <v>138</v>
      </c>
      <c r="E147" s="223"/>
      <c r="F147" s="225" t="s">
        <v>184</v>
      </c>
      <c r="G147" s="223"/>
      <c r="H147" s="226">
        <v>231.08699999999999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138</v>
      </c>
      <c r="AU147" s="232" t="s">
        <v>85</v>
      </c>
      <c r="AV147" s="13" t="s">
        <v>85</v>
      </c>
      <c r="AW147" s="13" t="s">
        <v>4</v>
      </c>
      <c r="AX147" s="13" t="s">
        <v>83</v>
      </c>
      <c r="AY147" s="232" t="s">
        <v>121</v>
      </c>
    </row>
    <row r="148" spans="1:65" s="2" customFormat="1" ht="16.350000000000001" customHeight="1">
      <c r="A148" s="33"/>
      <c r="B148" s="34"/>
      <c r="C148" s="203" t="s">
        <v>185</v>
      </c>
      <c r="D148" s="203" t="s">
        <v>124</v>
      </c>
      <c r="E148" s="204" t="s">
        <v>186</v>
      </c>
      <c r="F148" s="205" t="s">
        <v>187</v>
      </c>
      <c r="G148" s="206" t="s">
        <v>188</v>
      </c>
      <c r="H148" s="207">
        <v>295</v>
      </c>
      <c r="I148" s="208"/>
      <c r="J148" s="209">
        <f>ROUND(I148*H148,2)</f>
        <v>0</v>
      </c>
      <c r="K148" s="210"/>
      <c r="L148" s="38"/>
      <c r="M148" s="211" t="s">
        <v>1</v>
      </c>
      <c r="N148" s="212" t="s">
        <v>40</v>
      </c>
      <c r="O148" s="70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5" t="s">
        <v>128</v>
      </c>
      <c r="AT148" s="215" t="s">
        <v>124</v>
      </c>
      <c r="AU148" s="215" t="s">
        <v>85</v>
      </c>
      <c r="AY148" s="16" t="s">
        <v>121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83</v>
      </c>
      <c r="BK148" s="216">
        <f>ROUND(I148*H148,2)</f>
        <v>0</v>
      </c>
      <c r="BL148" s="16" t="s">
        <v>128</v>
      </c>
      <c r="BM148" s="215" t="s">
        <v>189</v>
      </c>
    </row>
    <row r="149" spans="1:65" s="2" customFormat="1" ht="39">
      <c r="A149" s="33"/>
      <c r="B149" s="34"/>
      <c r="C149" s="35"/>
      <c r="D149" s="217" t="s">
        <v>130</v>
      </c>
      <c r="E149" s="35"/>
      <c r="F149" s="218" t="s">
        <v>190</v>
      </c>
      <c r="G149" s="35"/>
      <c r="H149" s="35"/>
      <c r="I149" s="114"/>
      <c r="J149" s="35"/>
      <c r="K149" s="35"/>
      <c r="L149" s="38"/>
      <c r="M149" s="219"/>
      <c r="N149" s="220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130</v>
      </c>
      <c r="AU149" s="16" t="s">
        <v>85</v>
      </c>
    </row>
    <row r="150" spans="1:65" s="2" customFormat="1" ht="19.5">
      <c r="A150" s="33"/>
      <c r="B150" s="34"/>
      <c r="C150" s="35"/>
      <c r="D150" s="217" t="s">
        <v>132</v>
      </c>
      <c r="E150" s="35"/>
      <c r="F150" s="221" t="s">
        <v>191</v>
      </c>
      <c r="G150" s="35"/>
      <c r="H150" s="35"/>
      <c r="I150" s="114"/>
      <c r="J150" s="35"/>
      <c r="K150" s="35"/>
      <c r="L150" s="38"/>
      <c r="M150" s="219"/>
      <c r="N150" s="220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132</v>
      </c>
      <c r="AU150" s="16" t="s">
        <v>85</v>
      </c>
    </row>
    <row r="151" spans="1:65" s="13" customFormat="1">
      <c r="B151" s="222"/>
      <c r="C151" s="223"/>
      <c r="D151" s="217" t="s">
        <v>138</v>
      </c>
      <c r="E151" s="224" t="s">
        <v>1</v>
      </c>
      <c r="F151" s="225" t="s">
        <v>192</v>
      </c>
      <c r="G151" s="223"/>
      <c r="H151" s="226">
        <v>295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138</v>
      </c>
      <c r="AU151" s="232" t="s">
        <v>85</v>
      </c>
      <c r="AV151" s="13" t="s">
        <v>85</v>
      </c>
      <c r="AW151" s="13" t="s">
        <v>32</v>
      </c>
      <c r="AX151" s="13" t="s">
        <v>83</v>
      </c>
      <c r="AY151" s="232" t="s">
        <v>121</v>
      </c>
    </row>
    <row r="152" spans="1:65" s="2" customFormat="1" ht="16.350000000000001" customHeight="1">
      <c r="A152" s="33"/>
      <c r="B152" s="34"/>
      <c r="C152" s="203" t="s">
        <v>193</v>
      </c>
      <c r="D152" s="203" t="s">
        <v>124</v>
      </c>
      <c r="E152" s="204" t="s">
        <v>194</v>
      </c>
      <c r="F152" s="205" t="s">
        <v>195</v>
      </c>
      <c r="G152" s="206" t="s">
        <v>188</v>
      </c>
      <c r="H152" s="207">
        <v>312.39999999999998</v>
      </c>
      <c r="I152" s="208"/>
      <c r="J152" s="209">
        <f>ROUND(I152*H152,2)</f>
        <v>0</v>
      </c>
      <c r="K152" s="210"/>
      <c r="L152" s="38"/>
      <c r="M152" s="211" t="s">
        <v>1</v>
      </c>
      <c r="N152" s="212" t="s">
        <v>40</v>
      </c>
      <c r="O152" s="70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5" t="s">
        <v>128</v>
      </c>
      <c r="AT152" s="215" t="s">
        <v>124</v>
      </c>
      <c r="AU152" s="215" t="s">
        <v>85</v>
      </c>
      <c r="AY152" s="16" t="s">
        <v>121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83</v>
      </c>
      <c r="BK152" s="216">
        <f>ROUND(I152*H152,2)</f>
        <v>0</v>
      </c>
      <c r="BL152" s="16" t="s">
        <v>128</v>
      </c>
      <c r="BM152" s="215" t="s">
        <v>196</v>
      </c>
    </row>
    <row r="153" spans="1:65" s="2" customFormat="1" ht="19.5">
      <c r="A153" s="33"/>
      <c r="B153" s="34"/>
      <c r="C153" s="35"/>
      <c r="D153" s="217" t="s">
        <v>130</v>
      </c>
      <c r="E153" s="35"/>
      <c r="F153" s="218" t="s">
        <v>197</v>
      </c>
      <c r="G153" s="35"/>
      <c r="H153" s="35"/>
      <c r="I153" s="114"/>
      <c r="J153" s="35"/>
      <c r="K153" s="35"/>
      <c r="L153" s="38"/>
      <c r="M153" s="219"/>
      <c r="N153" s="220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130</v>
      </c>
      <c r="AU153" s="16" t="s">
        <v>85</v>
      </c>
    </row>
    <row r="154" spans="1:65" s="2" customFormat="1" ht="19.5">
      <c r="A154" s="33"/>
      <c r="B154" s="34"/>
      <c r="C154" s="35"/>
      <c r="D154" s="217" t="s">
        <v>132</v>
      </c>
      <c r="E154" s="35"/>
      <c r="F154" s="221" t="s">
        <v>191</v>
      </c>
      <c r="G154" s="35"/>
      <c r="H154" s="35"/>
      <c r="I154" s="114"/>
      <c r="J154" s="35"/>
      <c r="K154" s="35"/>
      <c r="L154" s="38"/>
      <c r="M154" s="219"/>
      <c r="N154" s="220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132</v>
      </c>
      <c r="AU154" s="16" t="s">
        <v>85</v>
      </c>
    </row>
    <row r="155" spans="1:65" s="13" customFormat="1">
      <c r="B155" s="222"/>
      <c r="C155" s="223"/>
      <c r="D155" s="217" t="s">
        <v>138</v>
      </c>
      <c r="E155" s="224" t="s">
        <v>1</v>
      </c>
      <c r="F155" s="225" t="s">
        <v>198</v>
      </c>
      <c r="G155" s="223"/>
      <c r="H155" s="226">
        <v>312.39999999999998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138</v>
      </c>
      <c r="AU155" s="232" t="s">
        <v>85</v>
      </c>
      <c r="AV155" s="13" t="s">
        <v>85</v>
      </c>
      <c r="AW155" s="13" t="s">
        <v>32</v>
      </c>
      <c r="AX155" s="13" t="s">
        <v>83</v>
      </c>
      <c r="AY155" s="232" t="s">
        <v>121</v>
      </c>
    </row>
    <row r="156" spans="1:65" s="2" customFormat="1" ht="16.350000000000001" customHeight="1">
      <c r="A156" s="33"/>
      <c r="B156" s="34"/>
      <c r="C156" s="203" t="s">
        <v>199</v>
      </c>
      <c r="D156" s="203" t="s">
        <v>124</v>
      </c>
      <c r="E156" s="204" t="s">
        <v>200</v>
      </c>
      <c r="F156" s="205" t="s">
        <v>201</v>
      </c>
      <c r="G156" s="206" t="s">
        <v>202</v>
      </c>
      <c r="H156" s="207">
        <v>2</v>
      </c>
      <c r="I156" s="208"/>
      <c r="J156" s="209">
        <f>ROUND(I156*H156,2)</f>
        <v>0</v>
      </c>
      <c r="K156" s="210"/>
      <c r="L156" s="38"/>
      <c r="M156" s="211" t="s">
        <v>1</v>
      </c>
      <c r="N156" s="212" t="s">
        <v>40</v>
      </c>
      <c r="O156" s="70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5" t="s">
        <v>128</v>
      </c>
      <c r="AT156" s="215" t="s">
        <v>124</v>
      </c>
      <c r="AU156" s="215" t="s">
        <v>85</v>
      </c>
      <c r="AY156" s="16" t="s">
        <v>121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83</v>
      </c>
      <c r="BK156" s="216">
        <f>ROUND(I156*H156,2)</f>
        <v>0</v>
      </c>
      <c r="BL156" s="16" t="s">
        <v>128</v>
      </c>
      <c r="BM156" s="215" t="s">
        <v>203</v>
      </c>
    </row>
    <row r="157" spans="1:65" s="2" customFormat="1" ht="29.25">
      <c r="A157" s="33"/>
      <c r="B157" s="34"/>
      <c r="C157" s="35"/>
      <c r="D157" s="217" t="s">
        <v>130</v>
      </c>
      <c r="E157" s="35"/>
      <c r="F157" s="218" t="s">
        <v>204</v>
      </c>
      <c r="G157" s="35"/>
      <c r="H157" s="35"/>
      <c r="I157" s="114"/>
      <c r="J157" s="35"/>
      <c r="K157" s="35"/>
      <c r="L157" s="38"/>
      <c r="M157" s="219"/>
      <c r="N157" s="220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130</v>
      </c>
      <c r="AU157" s="16" t="s">
        <v>85</v>
      </c>
    </row>
    <row r="158" spans="1:65" s="2" customFormat="1" ht="19.5">
      <c r="A158" s="33"/>
      <c r="B158" s="34"/>
      <c r="C158" s="35"/>
      <c r="D158" s="217" t="s">
        <v>132</v>
      </c>
      <c r="E158" s="35"/>
      <c r="F158" s="221" t="s">
        <v>205</v>
      </c>
      <c r="G158" s="35"/>
      <c r="H158" s="35"/>
      <c r="I158" s="114"/>
      <c r="J158" s="35"/>
      <c r="K158" s="35"/>
      <c r="L158" s="38"/>
      <c r="M158" s="219"/>
      <c r="N158" s="220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132</v>
      </c>
      <c r="AU158" s="16" t="s">
        <v>85</v>
      </c>
    </row>
    <row r="159" spans="1:65" s="2" customFormat="1" ht="16.350000000000001" customHeight="1">
      <c r="A159" s="33"/>
      <c r="B159" s="34"/>
      <c r="C159" s="203" t="s">
        <v>206</v>
      </c>
      <c r="D159" s="203" t="s">
        <v>124</v>
      </c>
      <c r="E159" s="204" t="s">
        <v>207</v>
      </c>
      <c r="F159" s="205" t="s">
        <v>208</v>
      </c>
      <c r="G159" s="206" t="s">
        <v>202</v>
      </c>
      <c r="H159" s="207">
        <v>6</v>
      </c>
      <c r="I159" s="208"/>
      <c r="J159" s="209">
        <f>ROUND(I159*H159,2)</f>
        <v>0</v>
      </c>
      <c r="K159" s="210"/>
      <c r="L159" s="38"/>
      <c r="M159" s="211" t="s">
        <v>1</v>
      </c>
      <c r="N159" s="212" t="s">
        <v>40</v>
      </c>
      <c r="O159" s="70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5" t="s">
        <v>128</v>
      </c>
      <c r="AT159" s="215" t="s">
        <v>124</v>
      </c>
      <c r="AU159" s="215" t="s">
        <v>85</v>
      </c>
      <c r="AY159" s="16" t="s">
        <v>121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83</v>
      </c>
      <c r="BK159" s="216">
        <f>ROUND(I159*H159,2)</f>
        <v>0</v>
      </c>
      <c r="BL159" s="16" t="s">
        <v>128</v>
      </c>
      <c r="BM159" s="215" t="s">
        <v>209</v>
      </c>
    </row>
    <row r="160" spans="1:65" s="2" customFormat="1" ht="29.25">
      <c r="A160" s="33"/>
      <c r="B160" s="34"/>
      <c r="C160" s="35"/>
      <c r="D160" s="217" t="s">
        <v>130</v>
      </c>
      <c r="E160" s="35"/>
      <c r="F160" s="218" t="s">
        <v>210</v>
      </c>
      <c r="G160" s="35"/>
      <c r="H160" s="35"/>
      <c r="I160" s="114"/>
      <c r="J160" s="35"/>
      <c r="K160" s="35"/>
      <c r="L160" s="38"/>
      <c r="M160" s="219"/>
      <c r="N160" s="220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130</v>
      </c>
      <c r="AU160" s="16" t="s">
        <v>85</v>
      </c>
    </row>
    <row r="161" spans="1:65" s="2" customFormat="1" ht="19.5">
      <c r="A161" s="33"/>
      <c r="B161" s="34"/>
      <c r="C161" s="35"/>
      <c r="D161" s="217" t="s">
        <v>132</v>
      </c>
      <c r="E161" s="35"/>
      <c r="F161" s="221" t="s">
        <v>205</v>
      </c>
      <c r="G161" s="35"/>
      <c r="H161" s="35"/>
      <c r="I161" s="114"/>
      <c r="J161" s="35"/>
      <c r="K161" s="35"/>
      <c r="L161" s="38"/>
      <c r="M161" s="219"/>
      <c r="N161" s="220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132</v>
      </c>
      <c r="AU161" s="16" t="s">
        <v>85</v>
      </c>
    </row>
    <row r="162" spans="1:65" s="2" customFormat="1" ht="16.350000000000001" customHeight="1">
      <c r="A162" s="33"/>
      <c r="B162" s="34"/>
      <c r="C162" s="203" t="s">
        <v>8</v>
      </c>
      <c r="D162" s="203" t="s">
        <v>124</v>
      </c>
      <c r="E162" s="204" t="s">
        <v>211</v>
      </c>
      <c r="F162" s="205" t="s">
        <v>212</v>
      </c>
      <c r="G162" s="206" t="s">
        <v>127</v>
      </c>
      <c r="H162" s="207">
        <v>6</v>
      </c>
      <c r="I162" s="208"/>
      <c r="J162" s="209">
        <f>ROUND(I162*H162,2)</f>
        <v>0</v>
      </c>
      <c r="K162" s="210"/>
      <c r="L162" s="38"/>
      <c r="M162" s="211" t="s">
        <v>1</v>
      </c>
      <c r="N162" s="212" t="s">
        <v>40</v>
      </c>
      <c r="O162" s="70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5" t="s">
        <v>128</v>
      </c>
      <c r="AT162" s="215" t="s">
        <v>124</v>
      </c>
      <c r="AU162" s="215" t="s">
        <v>85</v>
      </c>
      <c r="AY162" s="16" t="s">
        <v>121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83</v>
      </c>
      <c r="BK162" s="216">
        <f>ROUND(I162*H162,2)</f>
        <v>0</v>
      </c>
      <c r="BL162" s="16" t="s">
        <v>128</v>
      </c>
      <c r="BM162" s="215" t="s">
        <v>213</v>
      </c>
    </row>
    <row r="163" spans="1:65" s="2" customFormat="1" ht="19.5">
      <c r="A163" s="33"/>
      <c r="B163" s="34"/>
      <c r="C163" s="35"/>
      <c r="D163" s="217" t="s">
        <v>130</v>
      </c>
      <c r="E163" s="35"/>
      <c r="F163" s="218" t="s">
        <v>214</v>
      </c>
      <c r="G163" s="35"/>
      <c r="H163" s="35"/>
      <c r="I163" s="114"/>
      <c r="J163" s="35"/>
      <c r="K163" s="35"/>
      <c r="L163" s="38"/>
      <c r="M163" s="219"/>
      <c r="N163" s="220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130</v>
      </c>
      <c r="AU163" s="16" t="s">
        <v>85</v>
      </c>
    </row>
    <row r="164" spans="1:65" s="2" customFormat="1" ht="16.350000000000001" customHeight="1">
      <c r="A164" s="33"/>
      <c r="B164" s="34"/>
      <c r="C164" s="203" t="s">
        <v>215</v>
      </c>
      <c r="D164" s="203" t="s">
        <v>124</v>
      </c>
      <c r="E164" s="204" t="s">
        <v>216</v>
      </c>
      <c r="F164" s="205" t="s">
        <v>217</v>
      </c>
      <c r="G164" s="206" t="s">
        <v>188</v>
      </c>
      <c r="H164" s="207">
        <v>12</v>
      </c>
      <c r="I164" s="208"/>
      <c r="J164" s="209">
        <f>ROUND(I164*H164,2)</f>
        <v>0</v>
      </c>
      <c r="K164" s="210"/>
      <c r="L164" s="38"/>
      <c r="M164" s="211" t="s">
        <v>1</v>
      </c>
      <c r="N164" s="212" t="s">
        <v>40</v>
      </c>
      <c r="O164" s="70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5" t="s">
        <v>128</v>
      </c>
      <c r="AT164" s="215" t="s">
        <v>124</v>
      </c>
      <c r="AU164" s="215" t="s">
        <v>85</v>
      </c>
      <c r="AY164" s="16" t="s">
        <v>121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6" t="s">
        <v>83</v>
      </c>
      <c r="BK164" s="216">
        <f>ROUND(I164*H164,2)</f>
        <v>0</v>
      </c>
      <c r="BL164" s="16" t="s">
        <v>128</v>
      </c>
      <c r="BM164" s="215" t="s">
        <v>218</v>
      </c>
    </row>
    <row r="165" spans="1:65" s="2" customFormat="1" ht="19.5">
      <c r="A165" s="33"/>
      <c r="B165" s="34"/>
      <c r="C165" s="35"/>
      <c r="D165" s="217" t="s">
        <v>130</v>
      </c>
      <c r="E165" s="35"/>
      <c r="F165" s="218" t="s">
        <v>219</v>
      </c>
      <c r="G165" s="35"/>
      <c r="H165" s="35"/>
      <c r="I165" s="114"/>
      <c r="J165" s="35"/>
      <c r="K165" s="35"/>
      <c r="L165" s="38"/>
      <c r="M165" s="219"/>
      <c r="N165" s="220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130</v>
      </c>
      <c r="AU165" s="16" t="s">
        <v>85</v>
      </c>
    </row>
    <row r="166" spans="1:65" s="2" customFormat="1" ht="16.350000000000001" customHeight="1">
      <c r="A166" s="33"/>
      <c r="B166" s="34"/>
      <c r="C166" s="203" t="s">
        <v>220</v>
      </c>
      <c r="D166" s="203" t="s">
        <v>124</v>
      </c>
      <c r="E166" s="204" t="s">
        <v>221</v>
      </c>
      <c r="F166" s="205" t="s">
        <v>222</v>
      </c>
      <c r="G166" s="206" t="s">
        <v>188</v>
      </c>
      <c r="H166" s="207">
        <v>17</v>
      </c>
      <c r="I166" s="208"/>
      <c r="J166" s="209">
        <f>ROUND(I166*H166,2)</f>
        <v>0</v>
      </c>
      <c r="K166" s="210"/>
      <c r="L166" s="38"/>
      <c r="M166" s="211" t="s">
        <v>1</v>
      </c>
      <c r="N166" s="212" t="s">
        <v>40</v>
      </c>
      <c r="O166" s="70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5" t="s">
        <v>128</v>
      </c>
      <c r="AT166" s="215" t="s">
        <v>124</v>
      </c>
      <c r="AU166" s="215" t="s">
        <v>85</v>
      </c>
      <c r="AY166" s="16" t="s">
        <v>121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83</v>
      </c>
      <c r="BK166" s="216">
        <f>ROUND(I166*H166,2)</f>
        <v>0</v>
      </c>
      <c r="BL166" s="16" t="s">
        <v>128</v>
      </c>
      <c r="BM166" s="215" t="s">
        <v>223</v>
      </c>
    </row>
    <row r="167" spans="1:65" s="2" customFormat="1" ht="19.5">
      <c r="A167" s="33"/>
      <c r="B167" s="34"/>
      <c r="C167" s="35"/>
      <c r="D167" s="217" t="s">
        <v>130</v>
      </c>
      <c r="E167" s="35"/>
      <c r="F167" s="218" t="s">
        <v>224</v>
      </c>
      <c r="G167" s="35"/>
      <c r="H167" s="35"/>
      <c r="I167" s="114"/>
      <c r="J167" s="35"/>
      <c r="K167" s="35"/>
      <c r="L167" s="38"/>
      <c r="M167" s="219"/>
      <c r="N167" s="220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130</v>
      </c>
      <c r="AU167" s="16" t="s">
        <v>85</v>
      </c>
    </row>
    <row r="168" spans="1:65" s="13" customFormat="1">
      <c r="B168" s="222"/>
      <c r="C168" s="223"/>
      <c r="D168" s="217" t="s">
        <v>138</v>
      </c>
      <c r="E168" s="224" t="s">
        <v>1</v>
      </c>
      <c r="F168" s="225" t="s">
        <v>225</v>
      </c>
      <c r="G168" s="223"/>
      <c r="H168" s="226">
        <v>17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138</v>
      </c>
      <c r="AU168" s="232" t="s">
        <v>85</v>
      </c>
      <c r="AV168" s="13" t="s">
        <v>85</v>
      </c>
      <c r="AW168" s="13" t="s">
        <v>32</v>
      </c>
      <c r="AX168" s="13" t="s">
        <v>83</v>
      </c>
      <c r="AY168" s="232" t="s">
        <v>121</v>
      </c>
    </row>
    <row r="169" spans="1:65" s="2" customFormat="1" ht="16.350000000000001" customHeight="1">
      <c r="A169" s="33"/>
      <c r="B169" s="34"/>
      <c r="C169" s="203" t="s">
        <v>226</v>
      </c>
      <c r="D169" s="203" t="s">
        <v>124</v>
      </c>
      <c r="E169" s="204" t="s">
        <v>227</v>
      </c>
      <c r="F169" s="205" t="s">
        <v>228</v>
      </c>
      <c r="G169" s="206" t="s">
        <v>174</v>
      </c>
      <c r="H169" s="207">
        <v>45.51</v>
      </c>
      <c r="I169" s="208"/>
      <c r="J169" s="209">
        <f>ROUND(I169*H169,2)</f>
        <v>0</v>
      </c>
      <c r="K169" s="210"/>
      <c r="L169" s="38"/>
      <c r="M169" s="211" t="s">
        <v>1</v>
      </c>
      <c r="N169" s="212" t="s">
        <v>40</v>
      </c>
      <c r="O169" s="70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5" t="s">
        <v>128</v>
      </c>
      <c r="AT169" s="215" t="s">
        <v>124</v>
      </c>
      <c r="AU169" s="215" t="s">
        <v>85</v>
      </c>
      <c r="AY169" s="16" t="s">
        <v>121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83</v>
      </c>
      <c r="BK169" s="216">
        <f>ROUND(I169*H169,2)</f>
        <v>0</v>
      </c>
      <c r="BL169" s="16" t="s">
        <v>128</v>
      </c>
      <c r="BM169" s="215" t="s">
        <v>229</v>
      </c>
    </row>
    <row r="170" spans="1:65" s="2" customFormat="1" ht="19.5">
      <c r="A170" s="33"/>
      <c r="B170" s="34"/>
      <c r="C170" s="35"/>
      <c r="D170" s="217" t="s">
        <v>130</v>
      </c>
      <c r="E170" s="35"/>
      <c r="F170" s="218" t="s">
        <v>230</v>
      </c>
      <c r="G170" s="35"/>
      <c r="H170" s="35"/>
      <c r="I170" s="114"/>
      <c r="J170" s="35"/>
      <c r="K170" s="35"/>
      <c r="L170" s="38"/>
      <c r="M170" s="219"/>
      <c r="N170" s="220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130</v>
      </c>
      <c r="AU170" s="16" t="s">
        <v>85</v>
      </c>
    </row>
    <row r="171" spans="1:65" s="13" customFormat="1">
      <c r="B171" s="222"/>
      <c r="C171" s="223"/>
      <c r="D171" s="217" t="s">
        <v>138</v>
      </c>
      <c r="E171" s="224" t="s">
        <v>1</v>
      </c>
      <c r="F171" s="225" t="s">
        <v>231</v>
      </c>
      <c r="G171" s="223"/>
      <c r="H171" s="226">
        <v>34.35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138</v>
      </c>
      <c r="AU171" s="232" t="s">
        <v>85</v>
      </c>
      <c r="AV171" s="13" t="s">
        <v>85</v>
      </c>
      <c r="AW171" s="13" t="s">
        <v>32</v>
      </c>
      <c r="AX171" s="13" t="s">
        <v>75</v>
      </c>
      <c r="AY171" s="232" t="s">
        <v>121</v>
      </c>
    </row>
    <row r="172" spans="1:65" s="13" customFormat="1">
      <c r="B172" s="222"/>
      <c r="C172" s="223"/>
      <c r="D172" s="217" t="s">
        <v>138</v>
      </c>
      <c r="E172" s="224" t="s">
        <v>1</v>
      </c>
      <c r="F172" s="225" t="s">
        <v>232</v>
      </c>
      <c r="G172" s="223"/>
      <c r="H172" s="226">
        <v>11.16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138</v>
      </c>
      <c r="AU172" s="232" t="s">
        <v>85</v>
      </c>
      <c r="AV172" s="13" t="s">
        <v>85</v>
      </c>
      <c r="AW172" s="13" t="s">
        <v>32</v>
      </c>
      <c r="AX172" s="13" t="s">
        <v>75</v>
      </c>
      <c r="AY172" s="232" t="s">
        <v>121</v>
      </c>
    </row>
    <row r="173" spans="1:65" s="14" customFormat="1">
      <c r="B173" s="233"/>
      <c r="C173" s="234"/>
      <c r="D173" s="217" t="s">
        <v>138</v>
      </c>
      <c r="E173" s="235" t="s">
        <v>1</v>
      </c>
      <c r="F173" s="236" t="s">
        <v>233</v>
      </c>
      <c r="G173" s="234"/>
      <c r="H173" s="237">
        <v>45.510000000000005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138</v>
      </c>
      <c r="AU173" s="243" t="s">
        <v>85</v>
      </c>
      <c r="AV173" s="14" t="s">
        <v>128</v>
      </c>
      <c r="AW173" s="14" t="s">
        <v>32</v>
      </c>
      <c r="AX173" s="14" t="s">
        <v>83</v>
      </c>
      <c r="AY173" s="243" t="s">
        <v>121</v>
      </c>
    </row>
    <row r="174" spans="1:65" s="2" customFormat="1" ht="16.350000000000001" customHeight="1">
      <c r="A174" s="33"/>
      <c r="B174" s="34"/>
      <c r="C174" s="203" t="s">
        <v>234</v>
      </c>
      <c r="D174" s="203" t="s">
        <v>124</v>
      </c>
      <c r="E174" s="204" t="s">
        <v>235</v>
      </c>
      <c r="F174" s="205" t="s">
        <v>236</v>
      </c>
      <c r="G174" s="206" t="s">
        <v>174</v>
      </c>
      <c r="H174" s="207">
        <v>33.950000000000003</v>
      </c>
      <c r="I174" s="208"/>
      <c r="J174" s="209">
        <f>ROUND(I174*H174,2)</f>
        <v>0</v>
      </c>
      <c r="K174" s="210"/>
      <c r="L174" s="38"/>
      <c r="M174" s="211" t="s">
        <v>1</v>
      </c>
      <c r="N174" s="212" t="s">
        <v>40</v>
      </c>
      <c r="O174" s="70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5" t="s">
        <v>128</v>
      </c>
      <c r="AT174" s="215" t="s">
        <v>124</v>
      </c>
      <c r="AU174" s="215" t="s">
        <v>85</v>
      </c>
      <c r="AY174" s="16" t="s">
        <v>121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83</v>
      </c>
      <c r="BK174" s="216">
        <f>ROUND(I174*H174,2)</f>
        <v>0</v>
      </c>
      <c r="BL174" s="16" t="s">
        <v>128</v>
      </c>
      <c r="BM174" s="215" t="s">
        <v>237</v>
      </c>
    </row>
    <row r="175" spans="1:65" s="2" customFormat="1" ht="29.25">
      <c r="A175" s="33"/>
      <c r="B175" s="34"/>
      <c r="C175" s="35"/>
      <c r="D175" s="217" t="s">
        <v>130</v>
      </c>
      <c r="E175" s="35"/>
      <c r="F175" s="218" t="s">
        <v>238</v>
      </c>
      <c r="G175" s="35"/>
      <c r="H175" s="35"/>
      <c r="I175" s="114"/>
      <c r="J175" s="35"/>
      <c r="K175" s="35"/>
      <c r="L175" s="38"/>
      <c r="M175" s="219"/>
      <c r="N175" s="220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130</v>
      </c>
      <c r="AU175" s="16" t="s">
        <v>85</v>
      </c>
    </row>
    <row r="176" spans="1:65" s="13" customFormat="1">
      <c r="B176" s="222"/>
      <c r="C176" s="223"/>
      <c r="D176" s="217" t="s">
        <v>138</v>
      </c>
      <c r="E176" s="224" t="s">
        <v>1</v>
      </c>
      <c r="F176" s="225" t="s">
        <v>239</v>
      </c>
      <c r="G176" s="223"/>
      <c r="H176" s="226">
        <v>27.75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138</v>
      </c>
      <c r="AU176" s="232" t="s">
        <v>85</v>
      </c>
      <c r="AV176" s="13" t="s">
        <v>85</v>
      </c>
      <c r="AW176" s="13" t="s">
        <v>32</v>
      </c>
      <c r="AX176" s="13" t="s">
        <v>75</v>
      </c>
      <c r="AY176" s="232" t="s">
        <v>121</v>
      </c>
    </row>
    <row r="177" spans="1:65" s="13" customFormat="1">
      <c r="B177" s="222"/>
      <c r="C177" s="223"/>
      <c r="D177" s="217" t="s">
        <v>138</v>
      </c>
      <c r="E177" s="224" t="s">
        <v>1</v>
      </c>
      <c r="F177" s="225" t="s">
        <v>240</v>
      </c>
      <c r="G177" s="223"/>
      <c r="H177" s="226">
        <v>6.2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138</v>
      </c>
      <c r="AU177" s="232" t="s">
        <v>85</v>
      </c>
      <c r="AV177" s="13" t="s">
        <v>85</v>
      </c>
      <c r="AW177" s="13" t="s">
        <v>32</v>
      </c>
      <c r="AX177" s="13" t="s">
        <v>75</v>
      </c>
      <c r="AY177" s="232" t="s">
        <v>121</v>
      </c>
    </row>
    <row r="178" spans="1:65" s="14" customFormat="1">
      <c r="B178" s="233"/>
      <c r="C178" s="234"/>
      <c r="D178" s="217" t="s">
        <v>138</v>
      </c>
      <c r="E178" s="235" t="s">
        <v>1</v>
      </c>
      <c r="F178" s="236" t="s">
        <v>233</v>
      </c>
      <c r="G178" s="234"/>
      <c r="H178" s="237">
        <v>33.950000000000003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138</v>
      </c>
      <c r="AU178" s="243" t="s">
        <v>85</v>
      </c>
      <c r="AV178" s="14" t="s">
        <v>128</v>
      </c>
      <c r="AW178" s="14" t="s">
        <v>32</v>
      </c>
      <c r="AX178" s="14" t="s">
        <v>83</v>
      </c>
      <c r="AY178" s="243" t="s">
        <v>121</v>
      </c>
    </row>
    <row r="179" spans="1:65" s="2" customFormat="1" ht="16.350000000000001" customHeight="1">
      <c r="A179" s="33"/>
      <c r="B179" s="34"/>
      <c r="C179" s="203" t="s">
        <v>241</v>
      </c>
      <c r="D179" s="203" t="s">
        <v>124</v>
      </c>
      <c r="E179" s="204" t="s">
        <v>242</v>
      </c>
      <c r="F179" s="205" t="s">
        <v>243</v>
      </c>
      <c r="G179" s="206" t="s">
        <v>188</v>
      </c>
      <c r="H179" s="207">
        <v>7.2</v>
      </c>
      <c r="I179" s="208"/>
      <c r="J179" s="209">
        <f>ROUND(I179*H179,2)</f>
        <v>0</v>
      </c>
      <c r="K179" s="210"/>
      <c r="L179" s="38"/>
      <c r="M179" s="211" t="s">
        <v>1</v>
      </c>
      <c r="N179" s="212" t="s">
        <v>40</v>
      </c>
      <c r="O179" s="70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5" t="s">
        <v>128</v>
      </c>
      <c r="AT179" s="215" t="s">
        <v>124</v>
      </c>
      <c r="AU179" s="215" t="s">
        <v>85</v>
      </c>
      <c r="AY179" s="16" t="s">
        <v>121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83</v>
      </c>
      <c r="BK179" s="216">
        <f>ROUND(I179*H179,2)</f>
        <v>0</v>
      </c>
      <c r="BL179" s="16" t="s">
        <v>128</v>
      </c>
      <c r="BM179" s="215" t="s">
        <v>244</v>
      </c>
    </row>
    <row r="180" spans="1:65" s="2" customFormat="1" ht="19.5">
      <c r="A180" s="33"/>
      <c r="B180" s="34"/>
      <c r="C180" s="35"/>
      <c r="D180" s="217" t="s">
        <v>130</v>
      </c>
      <c r="E180" s="35"/>
      <c r="F180" s="218" t="s">
        <v>245</v>
      </c>
      <c r="G180" s="35"/>
      <c r="H180" s="35"/>
      <c r="I180" s="114"/>
      <c r="J180" s="35"/>
      <c r="K180" s="35"/>
      <c r="L180" s="38"/>
      <c r="M180" s="219"/>
      <c r="N180" s="220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130</v>
      </c>
      <c r="AU180" s="16" t="s">
        <v>85</v>
      </c>
    </row>
    <row r="181" spans="1:65" s="2" customFormat="1" ht="21.2" customHeight="1">
      <c r="A181" s="33"/>
      <c r="B181" s="34"/>
      <c r="C181" s="203" t="s">
        <v>7</v>
      </c>
      <c r="D181" s="203" t="s">
        <v>124</v>
      </c>
      <c r="E181" s="204" t="s">
        <v>246</v>
      </c>
      <c r="F181" s="205" t="s">
        <v>247</v>
      </c>
      <c r="G181" s="206" t="s">
        <v>188</v>
      </c>
      <c r="H181" s="207">
        <v>5.4</v>
      </c>
      <c r="I181" s="208"/>
      <c r="J181" s="209">
        <f>ROUND(I181*H181,2)</f>
        <v>0</v>
      </c>
      <c r="K181" s="210"/>
      <c r="L181" s="38"/>
      <c r="M181" s="211" t="s">
        <v>1</v>
      </c>
      <c r="N181" s="212" t="s">
        <v>40</v>
      </c>
      <c r="O181" s="70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5" t="s">
        <v>128</v>
      </c>
      <c r="AT181" s="215" t="s">
        <v>124</v>
      </c>
      <c r="AU181" s="215" t="s">
        <v>85</v>
      </c>
      <c r="AY181" s="16" t="s">
        <v>121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6" t="s">
        <v>83</v>
      </c>
      <c r="BK181" s="216">
        <f>ROUND(I181*H181,2)</f>
        <v>0</v>
      </c>
      <c r="BL181" s="16" t="s">
        <v>128</v>
      </c>
      <c r="BM181" s="215" t="s">
        <v>248</v>
      </c>
    </row>
    <row r="182" spans="1:65" s="2" customFormat="1" ht="29.25">
      <c r="A182" s="33"/>
      <c r="B182" s="34"/>
      <c r="C182" s="35"/>
      <c r="D182" s="217" t="s">
        <v>130</v>
      </c>
      <c r="E182" s="35"/>
      <c r="F182" s="218" t="s">
        <v>249</v>
      </c>
      <c r="G182" s="35"/>
      <c r="H182" s="35"/>
      <c r="I182" s="114"/>
      <c r="J182" s="35"/>
      <c r="K182" s="35"/>
      <c r="L182" s="38"/>
      <c r="M182" s="219"/>
      <c r="N182" s="220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130</v>
      </c>
      <c r="AU182" s="16" t="s">
        <v>85</v>
      </c>
    </row>
    <row r="183" spans="1:65" s="2" customFormat="1" ht="16.350000000000001" customHeight="1">
      <c r="A183" s="33"/>
      <c r="B183" s="34"/>
      <c r="C183" s="203" t="s">
        <v>250</v>
      </c>
      <c r="D183" s="203" t="s">
        <v>124</v>
      </c>
      <c r="E183" s="204" t="s">
        <v>251</v>
      </c>
      <c r="F183" s="205" t="s">
        <v>252</v>
      </c>
      <c r="G183" s="206" t="s">
        <v>127</v>
      </c>
      <c r="H183" s="207">
        <v>4</v>
      </c>
      <c r="I183" s="208"/>
      <c r="J183" s="209">
        <f>ROUND(I183*H183,2)</f>
        <v>0</v>
      </c>
      <c r="K183" s="210"/>
      <c r="L183" s="38"/>
      <c r="M183" s="211" t="s">
        <v>1</v>
      </c>
      <c r="N183" s="212" t="s">
        <v>40</v>
      </c>
      <c r="O183" s="70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5" t="s">
        <v>128</v>
      </c>
      <c r="AT183" s="215" t="s">
        <v>124</v>
      </c>
      <c r="AU183" s="215" t="s">
        <v>85</v>
      </c>
      <c r="AY183" s="16" t="s">
        <v>121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6" t="s">
        <v>83</v>
      </c>
      <c r="BK183" s="216">
        <f>ROUND(I183*H183,2)</f>
        <v>0</v>
      </c>
      <c r="BL183" s="16" t="s">
        <v>128</v>
      </c>
      <c r="BM183" s="215" t="s">
        <v>253</v>
      </c>
    </row>
    <row r="184" spans="1:65" s="2" customFormat="1" ht="19.5">
      <c r="A184" s="33"/>
      <c r="B184" s="34"/>
      <c r="C184" s="35"/>
      <c r="D184" s="217" t="s">
        <v>130</v>
      </c>
      <c r="E184" s="35"/>
      <c r="F184" s="218" t="s">
        <v>254</v>
      </c>
      <c r="G184" s="35"/>
      <c r="H184" s="35"/>
      <c r="I184" s="114"/>
      <c r="J184" s="35"/>
      <c r="K184" s="35"/>
      <c r="L184" s="38"/>
      <c r="M184" s="219"/>
      <c r="N184" s="220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130</v>
      </c>
      <c r="AU184" s="16" t="s">
        <v>85</v>
      </c>
    </row>
    <row r="185" spans="1:65" s="2" customFormat="1" ht="16.350000000000001" customHeight="1">
      <c r="A185" s="33"/>
      <c r="B185" s="34"/>
      <c r="C185" s="203" t="s">
        <v>255</v>
      </c>
      <c r="D185" s="203" t="s">
        <v>124</v>
      </c>
      <c r="E185" s="204" t="s">
        <v>256</v>
      </c>
      <c r="F185" s="205" t="s">
        <v>257</v>
      </c>
      <c r="G185" s="206" t="s">
        <v>188</v>
      </c>
      <c r="H185" s="207">
        <v>18</v>
      </c>
      <c r="I185" s="208"/>
      <c r="J185" s="209">
        <f>ROUND(I185*H185,2)</f>
        <v>0</v>
      </c>
      <c r="K185" s="210"/>
      <c r="L185" s="38"/>
      <c r="M185" s="211" t="s">
        <v>1</v>
      </c>
      <c r="N185" s="212" t="s">
        <v>40</v>
      </c>
      <c r="O185" s="70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5" t="s">
        <v>128</v>
      </c>
      <c r="AT185" s="215" t="s">
        <v>124</v>
      </c>
      <c r="AU185" s="215" t="s">
        <v>85</v>
      </c>
      <c r="AY185" s="16" t="s">
        <v>121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6" t="s">
        <v>83</v>
      </c>
      <c r="BK185" s="216">
        <f>ROUND(I185*H185,2)</f>
        <v>0</v>
      </c>
      <c r="BL185" s="16" t="s">
        <v>128</v>
      </c>
      <c r="BM185" s="215" t="s">
        <v>258</v>
      </c>
    </row>
    <row r="186" spans="1:65" s="2" customFormat="1" ht="29.25">
      <c r="A186" s="33"/>
      <c r="B186" s="34"/>
      <c r="C186" s="35"/>
      <c r="D186" s="217" t="s">
        <v>130</v>
      </c>
      <c r="E186" s="35"/>
      <c r="F186" s="218" t="s">
        <v>259</v>
      </c>
      <c r="G186" s="35"/>
      <c r="H186" s="35"/>
      <c r="I186" s="114"/>
      <c r="J186" s="35"/>
      <c r="K186" s="35"/>
      <c r="L186" s="38"/>
      <c r="M186" s="219"/>
      <c r="N186" s="220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130</v>
      </c>
      <c r="AU186" s="16" t="s">
        <v>85</v>
      </c>
    </row>
    <row r="187" spans="1:65" s="13" customFormat="1">
      <c r="B187" s="222"/>
      <c r="C187" s="223"/>
      <c r="D187" s="217" t="s">
        <v>138</v>
      </c>
      <c r="E187" s="224" t="s">
        <v>1</v>
      </c>
      <c r="F187" s="225" t="s">
        <v>260</v>
      </c>
      <c r="G187" s="223"/>
      <c r="H187" s="226">
        <v>18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138</v>
      </c>
      <c r="AU187" s="232" t="s">
        <v>85</v>
      </c>
      <c r="AV187" s="13" t="s">
        <v>85</v>
      </c>
      <c r="AW187" s="13" t="s">
        <v>32</v>
      </c>
      <c r="AX187" s="13" t="s">
        <v>83</v>
      </c>
      <c r="AY187" s="232" t="s">
        <v>121</v>
      </c>
    </row>
    <row r="188" spans="1:65" s="2" customFormat="1" ht="16.350000000000001" customHeight="1">
      <c r="A188" s="33"/>
      <c r="B188" s="34"/>
      <c r="C188" s="203" t="s">
        <v>261</v>
      </c>
      <c r="D188" s="203" t="s">
        <v>124</v>
      </c>
      <c r="E188" s="204" t="s">
        <v>262</v>
      </c>
      <c r="F188" s="205" t="s">
        <v>263</v>
      </c>
      <c r="G188" s="206" t="s">
        <v>188</v>
      </c>
      <c r="H188" s="207">
        <v>20</v>
      </c>
      <c r="I188" s="208"/>
      <c r="J188" s="209">
        <f>ROUND(I188*H188,2)</f>
        <v>0</v>
      </c>
      <c r="K188" s="210"/>
      <c r="L188" s="38"/>
      <c r="M188" s="211" t="s">
        <v>1</v>
      </c>
      <c r="N188" s="212" t="s">
        <v>40</v>
      </c>
      <c r="O188" s="70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5" t="s">
        <v>128</v>
      </c>
      <c r="AT188" s="215" t="s">
        <v>124</v>
      </c>
      <c r="AU188" s="215" t="s">
        <v>85</v>
      </c>
      <c r="AY188" s="16" t="s">
        <v>121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6" t="s">
        <v>83</v>
      </c>
      <c r="BK188" s="216">
        <f>ROUND(I188*H188,2)</f>
        <v>0</v>
      </c>
      <c r="BL188" s="16" t="s">
        <v>128</v>
      </c>
      <c r="BM188" s="215" t="s">
        <v>264</v>
      </c>
    </row>
    <row r="189" spans="1:65" s="2" customFormat="1" ht="39">
      <c r="A189" s="33"/>
      <c r="B189" s="34"/>
      <c r="C189" s="35"/>
      <c r="D189" s="217" t="s">
        <v>130</v>
      </c>
      <c r="E189" s="35"/>
      <c r="F189" s="218" t="s">
        <v>265</v>
      </c>
      <c r="G189" s="35"/>
      <c r="H189" s="35"/>
      <c r="I189" s="114"/>
      <c r="J189" s="35"/>
      <c r="K189" s="35"/>
      <c r="L189" s="38"/>
      <c r="M189" s="219"/>
      <c r="N189" s="220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130</v>
      </c>
      <c r="AU189" s="16" t="s">
        <v>85</v>
      </c>
    </row>
    <row r="190" spans="1:65" s="2" customFormat="1" ht="19.5">
      <c r="A190" s="33"/>
      <c r="B190" s="34"/>
      <c r="C190" s="35"/>
      <c r="D190" s="217" t="s">
        <v>132</v>
      </c>
      <c r="E190" s="35"/>
      <c r="F190" s="221" t="s">
        <v>191</v>
      </c>
      <c r="G190" s="35"/>
      <c r="H190" s="35"/>
      <c r="I190" s="114"/>
      <c r="J190" s="35"/>
      <c r="K190" s="35"/>
      <c r="L190" s="38"/>
      <c r="M190" s="219"/>
      <c r="N190" s="220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132</v>
      </c>
      <c r="AU190" s="16" t="s">
        <v>85</v>
      </c>
    </row>
    <row r="191" spans="1:65" s="13" customFormat="1">
      <c r="B191" s="222"/>
      <c r="C191" s="223"/>
      <c r="D191" s="217" t="s">
        <v>138</v>
      </c>
      <c r="E191" s="224" t="s">
        <v>1</v>
      </c>
      <c r="F191" s="225" t="s">
        <v>266</v>
      </c>
      <c r="G191" s="223"/>
      <c r="H191" s="226">
        <v>20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138</v>
      </c>
      <c r="AU191" s="232" t="s">
        <v>85</v>
      </c>
      <c r="AV191" s="13" t="s">
        <v>85</v>
      </c>
      <c r="AW191" s="13" t="s">
        <v>32</v>
      </c>
      <c r="AX191" s="13" t="s">
        <v>83</v>
      </c>
      <c r="AY191" s="232" t="s">
        <v>121</v>
      </c>
    </row>
    <row r="192" spans="1:65" s="2" customFormat="1" ht="16.350000000000001" customHeight="1">
      <c r="A192" s="33"/>
      <c r="B192" s="34"/>
      <c r="C192" s="203" t="s">
        <v>267</v>
      </c>
      <c r="D192" s="203" t="s">
        <v>124</v>
      </c>
      <c r="E192" s="204" t="s">
        <v>268</v>
      </c>
      <c r="F192" s="205" t="s">
        <v>269</v>
      </c>
      <c r="G192" s="206" t="s">
        <v>127</v>
      </c>
      <c r="H192" s="207">
        <v>360</v>
      </c>
      <c r="I192" s="208"/>
      <c r="J192" s="209">
        <f>ROUND(I192*H192,2)</f>
        <v>0</v>
      </c>
      <c r="K192" s="210"/>
      <c r="L192" s="38"/>
      <c r="M192" s="211" t="s">
        <v>1</v>
      </c>
      <c r="N192" s="212" t="s">
        <v>40</v>
      </c>
      <c r="O192" s="70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5" t="s">
        <v>128</v>
      </c>
      <c r="AT192" s="215" t="s">
        <v>124</v>
      </c>
      <c r="AU192" s="215" t="s">
        <v>85</v>
      </c>
      <c r="AY192" s="16" t="s">
        <v>121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83</v>
      </c>
      <c r="BK192" s="216">
        <f>ROUND(I192*H192,2)</f>
        <v>0</v>
      </c>
      <c r="BL192" s="16" t="s">
        <v>128</v>
      </c>
      <c r="BM192" s="215" t="s">
        <v>270</v>
      </c>
    </row>
    <row r="193" spans="1:65" s="2" customFormat="1" ht="29.25">
      <c r="A193" s="33"/>
      <c r="B193" s="34"/>
      <c r="C193" s="35"/>
      <c r="D193" s="217" t="s">
        <v>130</v>
      </c>
      <c r="E193" s="35"/>
      <c r="F193" s="218" t="s">
        <v>271</v>
      </c>
      <c r="G193" s="35"/>
      <c r="H193" s="35"/>
      <c r="I193" s="114"/>
      <c r="J193" s="35"/>
      <c r="K193" s="35"/>
      <c r="L193" s="38"/>
      <c r="M193" s="219"/>
      <c r="N193" s="220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130</v>
      </c>
      <c r="AU193" s="16" t="s">
        <v>85</v>
      </c>
    </row>
    <row r="194" spans="1:65" s="13" customFormat="1">
      <c r="B194" s="222"/>
      <c r="C194" s="223"/>
      <c r="D194" s="217" t="s">
        <v>138</v>
      </c>
      <c r="E194" s="224" t="s">
        <v>1</v>
      </c>
      <c r="F194" s="225" t="s">
        <v>272</v>
      </c>
      <c r="G194" s="223"/>
      <c r="H194" s="226">
        <v>60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138</v>
      </c>
      <c r="AU194" s="232" t="s">
        <v>85</v>
      </c>
      <c r="AV194" s="13" t="s">
        <v>85</v>
      </c>
      <c r="AW194" s="13" t="s">
        <v>32</v>
      </c>
      <c r="AX194" s="13" t="s">
        <v>75</v>
      </c>
      <c r="AY194" s="232" t="s">
        <v>121</v>
      </c>
    </row>
    <row r="195" spans="1:65" s="13" customFormat="1">
      <c r="B195" s="222"/>
      <c r="C195" s="223"/>
      <c r="D195" s="217" t="s">
        <v>138</v>
      </c>
      <c r="E195" s="224" t="s">
        <v>1</v>
      </c>
      <c r="F195" s="225" t="s">
        <v>273</v>
      </c>
      <c r="G195" s="223"/>
      <c r="H195" s="226">
        <v>300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138</v>
      </c>
      <c r="AU195" s="232" t="s">
        <v>85</v>
      </c>
      <c r="AV195" s="13" t="s">
        <v>85</v>
      </c>
      <c r="AW195" s="13" t="s">
        <v>32</v>
      </c>
      <c r="AX195" s="13" t="s">
        <v>75</v>
      </c>
      <c r="AY195" s="232" t="s">
        <v>121</v>
      </c>
    </row>
    <row r="196" spans="1:65" s="14" customFormat="1">
      <c r="B196" s="233"/>
      <c r="C196" s="234"/>
      <c r="D196" s="217" t="s">
        <v>138</v>
      </c>
      <c r="E196" s="235" t="s">
        <v>1</v>
      </c>
      <c r="F196" s="236" t="s">
        <v>233</v>
      </c>
      <c r="G196" s="234"/>
      <c r="H196" s="237">
        <v>360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138</v>
      </c>
      <c r="AU196" s="243" t="s">
        <v>85</v>
      </c>
      <c r="AV196" s="14" t="s">
        <v>128</v>
      </c>
      <c r="AW196" s="14" t="s">
        <v>32</v>
      </c>
      <c r="AX196" s="14" t="s">
        <v>83</v>
      </c>
      <c r="AY196" s="243" t="s">
        <v>121</v>
      </c>
    </row>
    <row r="197" spans="1:65" s="2" customFormat="1" ht="16.350000000000001" customHeight="1">
      <c r="A197" s="33"/>
      <c r="B197" s="34"/>
      <c r="C197" s="203" t="s">
        <v>274</v>
      </c>
      <c r="D197" s="203" t="s">
        <v>124</v>
      </c>
      <c r="E197" s="204" t="s">
        <v>275</v>
      </c>
      <c r="F197" s="205" t="s">
        <v>276</v>
      </c>
      <c r="G197" s="206" t="s">
        <v>277</v>
      </c>
      <c r="H197" s="207">
        <v>20</v>
      </c>
      <c r="I197" s="208"/>
      <c r="J197" s="209">
        <f>ROUND(I197*H197,2)</f>
        <v>0</v>
      </c>
      <c r="K197" s="210"/>
      <c r="L197" s="38"/>
      <c r="M197" s="211" t="s">
        <v>1</v>
      </c>
      <c r="N197" s="212" t="s">
        <v>40</v>
      </c>
      <c r="O197" s="70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5" t="s">
        <v>128</v>
      </c>
      <c r="AT197" s="215" t="s">
        <v>124</v>
      </c>
      <c r="AU197" s="215" t="s">
        <v>85</v>
      </c>
      <c r="AY197" s="16" t="s">
        <v>121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83</v>
      </c>
      <c r="BK197" s="216">
        <f>ROUND(I197*H197,2)</f>
        <v>0</v>
      </c>
      <c r="BL197" s="16" t="s">
        <v>128</v>
      </c>
      <c r="BM197" s="215" t="s">
        <v>278</v>
      </c>
    </row>
    <row r="198" spans="1:65" s="2" customFormat="1" ht="39">
      <c r="A198" s="33"/>
      <c r="B198" s="34"/>
      <c r="C198" s="35"/>
      <c r="D198" s="217" t="s">
        <v>130</v>
      </c>
      <c r="E198" s="35"/>
      <c r="F198" s="218" t="s">
        <v>279</v>
      </c>
      <c r="G198" s="35"/>
      <c r="H198" s="35"/>
      <c r="I198" s="114"/>
      <c r="J198" s="35"/>
      <c r="K198" s="35"/>
      <c r="L198" s="38"/>
      <c r="M198" s="219"/>
      <c r="N198" s="220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130</v>
      </c>
      <c r="AU198" s="16" t="s">
        <v>85</v>
      </c>
    </row>
    <row r="199" spans="1:65" s="2" customFormat="1" ht="16.350000000000001" customHeight="1">
      <c r="A199" s="33"/>
      <c r="B199" s="34"/>
      <c r="C199" s="203" t="s">
        <v>280</v>
      </c>
      <c r="D199" s="203" t="s">
        <v>124</v>
      </c>
      <c r="E199" s="204" t="s">
        <v>281</v>
      </c>
      <c r="F199" s="205" t="s">
        <v>282</v>
      </c>
      <c r="G199" s="206" t="s">
        <v>283</v>
      </c>
      <c r="H199" s="207">
        <v>46</v>
      </c>
      <c r="I199" s="208"/>
      <c r="J199" s="209">
        <f>ROUND(I199*H199,2)</f>
        <v>0</v>
      </c>
      <c r="K199" s="210"/>
      <c r="L199" s="38"/>
      <c r="M199" s="211" t="s">
        <v>1</v>
      </c>
      <c r="N199" s="212" t="s">
        <v>40</v>
      </c>
      <c r="O199" s="70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5" t="s">
        <v>128</v>
      </c>
      <c r="AT199" s="215" t="s">
        <v>124</v>
      </c>
      <c r="AU199" s="215" t="s">
        <v>85</v>
      </c>
      <c r="AY199" s="16" t="s">
        <v>121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6" t="s">
        <v>83</v>
      </c>
      <c r="BK199" s="216">
        <f>ROUND(I199*H199,2)</f>
        <v>0</v>
      </c>
      <c r="BL199" s="16" t="s">
        <v>128</v>
      </c>
      <c r="BM199" s="215" t="s">
        <v>284</v>
      </c>
    </row>
    <row r="200" spans="1:65" s="2" customFormat="1" ht="29.25">
      <c r="A200" s="33"/>
      <c r="B200" s="34"/>
      <c r="C200" s="35"/>
      <c r="D200" s="217" t="s">
        <v>130</v>
      </c>
      <c r="E200" s="35"/>
      <c r="F200" s="218" t="s">
        <v>285</v>
      </c>
      <c r="G200" s="35"/>
      <c r="H200" s="35"/>
      <c r="I200" s="114"/>
      <c r="J200" s="35"/>
      <c r="K200" s="35"/>
      <c r="L200" s="38"/>
      <c r="M200" s="219"/>
      <c r="N200" s="220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130</v>
      </c>
      <c r="AU200" s="16" t="s">
        <v>85</v>
      </c>
    </row>
    <row r="201" spans="1:65" s="13" customFormat="1">
      <c r="B201" s="222"/>
      <c r="C201" s="223"/>
      <c r="D201" s="217" t="s">
        <v>138</v>
      </c>
      <c r="E201" s="224" t="s">
        <v>1</v>
      </c>
      <c r="F201" s="225" t="s">
        <v>286</v>
      </c>
      <c r="G201" s="223"/>
      <c r="H201" s="226">
        <v>26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138</v>
      </c>
      <c r="AU201" s="232" t="s">
        <v>85</v>
      </c>
      <c r="AV201" s="13" t="s">
        <v>85</v>
      </c>
      <c r="AW201" s="13" t="s">
        <v>32</v>
      </c>
      <c r="AX201" s="13" t="s">
        <v>75</v>
      </c>
      <c r="AY201" s="232" t="s">
        <v>121</v>
      </c>
    </row>
    <row r="202" spans="1:65" s="13" customFormat="1">
      <c r="B202" s="222"/>
      <c r="C202" s="223"/>
      <c r="D202" s="217" t="s">
        <v>138</v>
      </c>
      <c r="E202" s="224" t="s">
        <v>1</v>
      </c>
      <c r="F202" s="225" t="s">
        <v>287</v>
      </c>
      <c r="G202" s="223"/>
      <c r="H202" s="226">
        <v>20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138</v>
      </c>
      <c r="AU202" s="232" t="s">
        <v>85</v>
      </c>
      <c r="AV202" s="13" t="s">
        <v>85</v>
      </c>
      <c r="AW202" s="13" t="s">
        <v>32</v>
      </c>
      <c r="AX202" s="13" t="s">
        <v>75</v>
      </c>
      <c r="AY202" s="232" t="s">
        <v>121</v>
      </c>
    </row>
    <row r="203" spans="1:65" s="14" customFormat="1">
      <c r="B203" s="233"/>
      <c r="C203" s="234"/>
      <c r="D203" s="217" t="s">
        <v>138</v>
      </c>
      <c r="E203" s="235" t="s">
        <v>1</v>
      </c>
      <c r="F203" s="236" t="s">
        <v>233</v>
      </c>
      <c r="G203" s="234"/>
      <c r="H203" s="237">
        <v>46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138</v>
      </c>
      <c r="AU203" s="243" t="s">
        <v>85</v>
      </c>
      <c r="AV203" s="14" t="s">
        <v>128</v>
      </c>
      <c r="AW203" s="14" t="s">
        <v>32</v>
      </c>
      <c r="AX203" s="14" t="s">
        <v>83</v>
      </c>
      <c r="AY203" s="243" t="s">
        <v>121</v>
      </c>
    </row>
    <row r="204" spans="1:65" s="2" customFormat="1" ht="16.350000000000001" customHeight="1">
      <c r="A204" s="33"/>
      <c r="B204" s="34"/>
      <c r="C204" s="203" t="s">
        <v>288</v>
      </c>
      <c r="D204" s="203" t="s">
        <v>124</v>
      </c>
      <c r="E204" s="204" t="s">
        <v>289</v>
      </c>
      <c r="F204" s="205" t="s">
        <v>290</v>
      </c>
      <c r="G204" s="206" t="s">
        <v>127</v>
      </c>
      <c r="H204" s="207">
        <v>250</v>
      </c>
      <c r="I204" s="208"/>
      <c r="J204" s="209">
        <f>ROUND(I204*H204,2)</f>
        <v>0</v>
      </c>
      <c r="K204" s="210"/>
      <c r="L204" s="38"/>
      <c r="M204" s="211" t="s">
        <v>1</v>
      </c>
      <c r="N204" s="212" t="s">
        <v>40</v>
      </c>
      <c r="O204" s="70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5" t="s">
        <v>128</v>
      </c>
      <c r="AT204" s="215" t="s">
        <v>124</v>
      </c>
      <c r="AU204" s="215" t="s">
        <v>85</v>
      </c>
      <c r="AY204" s="16" t="s">
        <v>121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83</v>
      </c>
      <c r="BK204" s="216">
        <f>ROUND(I204*H204,2)</f>
        <v>0</v>
      </c>
      <c r="BL204" s="16" t="s">
        <v>128</v>
      </c>
      <c r="BM204" s="215" t="s">
        <v>291</v>
      </c>
    </row>
    <row r="205" spans="1:65" s="2" customFormat="1" ht="29.25">
      <c r="A205" s="33"/>
      <c r="B205" s="34"/>
      <c r="C205" s="35"/>
      <c r="D205" s="217" t="s">
        <v>130</v>
      </c>
      <c r="E205" s="35"/>
      <c r="F205" s="218" t="s">
        <v>292</v>
      </c>
      <c r="G205" s="35"/>
      <c r="H205" s="35"/>
      <c r="I205" s="114"/>
      <c r="J205" s="35"/>
      <c r="K205" s="35"/>
      <c r="L205" s="38"/>
      <c r="M205" s="219"/>
      <c r="N205" s="220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130</v>
      </c>
      <c r="AU205" s="16" t="s">
        <v>85</v>
      </c>
    </row>
    <row r="206" spans="1:65" s="2" customFormat="1" ht="16.350000000000001" customHeight="1">
      <c r="A206" s="33"/>
      <c r="B206" s="34"/>
      <c r="C206" s="203" t="s">
        <v>293</v>
      </c>
      <c r="D206" s="203" t="s">
        <v>124</v>
      </c>
      <c r="E206" s="204" t="s">
        <v>294</v>
      </c>
      <c r="F206" s="205" t="s">
        <v>295</v>
      </c>
      <c r="G206" s="206" t="s">
        <v>127</v>
      </c>
      <c r="H206" s="207">
        <v>4</v>
      </c>
      <c r="I206" s="208"/>
      <c r="J206" s="209">
        <f>ROUND(I206*H206,2)</f>
        <v>0</v>
      </c>
      <c r="K206" s="210"/>
      <c r="L206" s="38"/>
      <c r="M206" s="211" t="s">
        <v>1</v>
      </c>
      <c r="N206" s="212" t="s">
        <v>40</v>
      </c>
      <c r="O206" s="70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5" t="s">
        <v>128</v>
      </c>
      <c r="AT206" s="215" t="s">
        <v>124</v>
      </c>
      <c r="AU206" s="215" t="s">
        <v>85</v>
      </c>
      <c r="AY206" s="16" t="s">
        <v>121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6" t="s">
        <v>83</v>
      </c>
      <c r="BK206" s="216">
        <f>ROUND(I206*H206,2)</f>
        <v>0</v>
      </c>
      <c r="BL206" s="16" t="s">
        <v>128</v>
      </c>
      <c r="BM206" s="215" t="s">
        <v>296</v>
      </c>
    </row>
    <row r="207" spans="1:65" s="2" customFormat="1" ht="19.5">
      <c r="A207" s="33"/>
      <c r="B207" s="34"/>
      <c r="C207" s="35"/>
      <c r="D207" s="217" t="s">
        <v>130</v>
      </c>
      <c r="E207" s="35"/>
      <c r="F207" s="218" t="s">
        <v>297</v>
      </c>
      <c r="G207" s="35"/>
      <c r="H207" s="35"/>
      <c r="I207" s="114"/>
      <c r="J207" s="35"/>
      <c r="K207" s="35"/>
      <c r="L207" s="38"/>
      <c r="M207" s="219"/>
      <c r="N207" s="220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130</v>
      </c>
      <c r="AU207" s="16" t="s">
        <v>85</v>
      </c>
    </row>
    <row r="208" spans="1:65" s="2" customFormat="1" ht="19.5">
      <c r="A208" s="33"/>
      <c r="B208" s="34"/>
      <c r="C208" s="35"/>
      <c r="D208" s="217" t="s">
        <v>132</v>
      </c>
      <c r="E208" s="35"/>
      <c r="F208" s="221" t="s">
        <v>298</v>
      </c>
      <c r="G208" s="35"/>
      <c r="H208" s="35"/>
      <c r="I208" s="114"/>
      <c r="J208" s="35"/>
      <c r="K208" s="35"/>
      <c r="L208" s="38"/>
      <c r="M208" s="219"/>
      <c r="N208" s="220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132</v>
      </c>
      <c r="AU208" s="16" t="s">
        <v>85</v>
      </c>
    </row>
    <row r="209" spans="1:65" s="2" customFormat="1" ht="16.350000000000001" customHeight="1">
      <c r="A209" s="33"/>
      <c r="B209" s="34"/>
      <c r="C209" s="203" t="s">
        <v>299</v>
      </c>
      <c r="D209" s="203" t="s">
        <v>124</v>
      </c>
      <c r="E209" s="204" t="s">
        <v>300</v>
      </c>
      <c r="F209" s="205" t="s">
        <v>301</v>
      </c>
      <c r="G209" s="206" t="s">
        <v>127</v>
      </c>
      <c r="H209" s="207">
        <v>6</v>
      </c>
      <c r="I209" s="208"/>
      <c r="J209" s="209">
        <f>ROUND(I209*H209,2)</f>
        <v>0</v>
      </c>
      <c r="K209" s="210"/>
      <c r="L209" s="38"/>
      <c r="M209" s="211" t="s">
        <v>1</v>
      </c>
      <c r="N209" s="212" t="s">
        <v>40</v>
      </c>
      <c r="O209" s="70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5" t="s">
        <v>128</v>
      </c>
      <c r="AT209" s="215" t="s">
        <v>124</v>
      </c>
      <c r="AU209" s="215" t="s">
        <v>85</v>
      </c>
      <c r="AY209" s="16" t="s">
        <v>121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6" t="s">
        <v>83</v>
      </c>
      <c r="BK209" s="216">
        <f>ROUND(I209*H209,2)</f>
        <v>0</v>
      </c>
      <c r="BL209" s="16" t="s">
        <v>128</v>
      </c>
      <c r="BM209" s="215" t="s">
        <v>302</v>
      </c>
    </row>
    <row r="210" spans="1:65" s="2" customFormat="1" ht="29.25">
      <c r="A210" s="33"/>
      <c r="B210" s="34"/>
      <c r="C210" s="35"/>
      <c r="D210" s="217" t="s">
        <v>130</v>
      </c>
      <c r="E210" s="35"/>
      <c r="F210" s="218" t="s">
        <v>303</v>
      </c>
      <c r="G210" s="35"/>
      <c r="H210" s="35"/>
      <c r="I210" s="114"/>
      <c r="J210" s="35"/>
      <c r="K210" s="35"/>
      <c r="L210" s="38"/>
      <c r="M210" s="219"/>
      <c r="N210" s="220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130</v>
      </c>
      <c r="AU210" s="16" t="s">
        <v>85</v>
      </c>
    </row>
    <row r="211" spans="1:65" s="2" customFormat="1" ht="19.5">
      <c r="A211" s="33"/>
      <c r="B211" s="34"/>
      <c r="C211" s="35"/>
      <c r="D211" s="217" t="s">
        <v>132</v>
      </c>
      <c r="E211" s="35"/>
      <c r="F211" s="221" t="s">
        <v>304</v>
      </c>
      <c r="G211" s="35"/>
      <c r="H211" s="35"/>
      <c r="I211" s="114"/>
      <c r="J211" s="35"/>
      <c r="K211" s="35"/>
      <c r="L211" s="38"/>
      <c r="M211" s="219"/>
      <c r="N211" s="220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132</v>
      </c>
      <c r="AU211" s="16" t="s">
        <v>85</v>
      </c>
    </row>
    <row r="212" spans="1:65" s="2" customFormat="1" ht="16.350000000000001" customHeight="1">
      <c r="A212" s="33"/>
      <c r="B212" s="34"/>
      <c r="C212" s="203" t="s">
        <v>305</v>
      </c>
      <c r="D212" s="203" t="s">
        <v>124</v>
      </c>
      <c r="E212" s="204" t="s">
        <v>306</v>
      </c>
      <c r="F212" s="205" t="s">
        <v>307</v>
      </c>
      <c r="G212" s="206" t="s">
        <v>127</v>
      </c>
      <c r="H212" s="207">
        <v>4</v>
      </c>
      <c r="I212" s="208"/>
      <c r="J212" s="209">
        <f>ROUND(I212*H212,2)</f>
        <v>0</v>
      </c>
      <c r="K212" s="210"/>
      <c r="L212" s="38"/>
      <c r="M212" s="211" t="s">
        <v>1</v>
      </c>
      <c r="N212" s="212" t="s">
        <v>40</v>
      </c>
      <c r="O212" s="70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5" t="s">
        <v>128</v>
      </c>
      <c r="AT212" s="215" t="s">
        <v>124</v>
      </c>
      <c r="AU212" s="215" t="s">
        <v>85</v>
      </c>
      <c r="AY212" s="16" t="s">
        <v>121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6" t="s">
        <v>83</v>
      </c>
      <c r="BK212" s="216">
        <f>ROUND(I212*H212,2)</f>
        <v>0</v>
      </c>
      <c r="BL212" s="16" t="s">
        <v>128</v>
      </c>
      <c r="BM212" s="215" t="s">
        <v>308</v>
      </c>
    </row>
    <row r="213" spans="1:65" s="2" customFormat="1" ht="29.25">
      <c r="A213" s="33"/>
      <c r="B213" s="34"/>
      <c r="C213" s="35"/>
      <c r="D213" s="217" t="s">
        <v>130</v>
      </c>
      <c r="E213" s="35"/>
      <c r="F213" s="218" t="s">
        <v>309</v>
      </c>
      <c r="G213" s="35"/>
      <c r="H213" s="35"/>
      <c r="I213" s="114"/>
      <c r="J213" s="35"/>
      <c r="K213" s="35"/>
      <c r="L213" s="38"/>
      <c r="M213" s="219"/>
      <c r="N213" s="220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130</v>
      </c>
      <c r="AU213" s="16" t="s">
        <v>85</v>
      </c>
    </row>
    <row r="214" spans="1:65" s="2" customFormat="1" ht="19.5">
      <c r="A214" s="33"/>
      <c r="B214" s="34"/>
      <c r="C214" s="35"/>
      <c r="D214" s="217" t="s">
        <v>132</v>
      </c>
      <c r="E214" s="35"/>
      <c r="F214" s="221" t="s">
        <v>304</v>
      </c>
      <c r="G214" s="35"/>
      <c r="H214" s="35"/>
      <c r="I214" s="114"/>
      <c r="J214" s="35"/>
      <c r="K214" s="35"/>
      <c r="L214" s="38"/>
      <c r="M214" s="219"/>
      <c r="N214" s="220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132</v>
      </c>
      <c r="AU214" s="16" t="s">
        <v>85</v>
      </c>
    </row>
    <row r="215" spans="1:65" s="2" customFormat="1" ht="16.350000000000001" customHeight="1">
      <c r="A215" s="33"/>
      <c r="B215" s="34"/>
      <c r="C215" s="203" t="s">
        <v>310</v>
      </c>
      <c r="D215" s="203" t="s">
        <v>124</v>
      </c>
      <c r="E215" s="204" t="s">
        <v>311</v>
      </c>
      <c r="F215" s="205" t="s">
        <v>312</v>
      </c>
      <c r="G215" s="206" t="s">
        <v>283</v>
      </c>
      <c r="H215" s="207">
        <v>54</v>
      </c>
      <c r="I215" s="208"/>
      <c r="J215" s="209">
        <f>ROUND(I215*H215,2)</f>
        <v>0</v>
      </c>
      <c r="K215" s="210"/>
      <c r="L215" s="38"/>
      <c r="M215" s="211" t="s">
        <v>1</v>
      </c>
      <c r="N215" s="212" t="s">
        <v>40</v>
      </c>
      <c r="O215" s="70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5" t="s">
        <v>128</v>
      </c>
      <c r="AT215" s="215" t="s">
        <v>124</v>
      </c>
      <c r="AU215" s="215" t="s">
        <v>85</v>
      </c>
      <c r="AY215" s="16" t="s">
        <v>121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6" t="s">
        <v>83</v>
      </c>
      <c r="BK215" s="216">
        <f>ROUND(I215*H215,2)</f>
        <v>0</v>
      </c>
      <c r="BL215" s="16" t="s">
        <v>128</v>
      </c>
      <c r="BM215" s="215" t="s">
        <v>313</v>
      </c>
    </row>
    <row r="216" spans="1:65" s="2" customFormat="1" ht="29.25">
      <c r="A216" s="33"/>
      <c r="B216" s="34"/>
      <c r="C216" s="35"/>
      <c r="D216" s="217" t="s">
        <v>130</v>
      </c>
      <c r="E216" s="35"/>
      <c r="F216" s="218" t="s">
        <v>314</v>
      </c>
      <c r="G216" s="35"/>
      <c r="H216" s="35"/>
      <c r="I216" s="114"/>
      <c r="J216" s="35"/>
      <c r="K216" s="35"/>
      <c r="L216" s="38"/>
      <c r="M216" s="219"/>
      <c r="N216" s="220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130</v>
      </c>
      <c r="AU216" s="16" t="s">
        <v>85</v>
      </c>
    </row>
    <row r="217" spans="1:65" s="13" customFormat="1">
      <c r="B217" s="222"/>
      <c r="C217" s="223"/>
      <c r="D217" s="217" t="s">
        <v>138</v>
      </c>
      <c r="E217" s="224" t="s">
        <v>1</v>
      </c>
      <c r="F217" s="225" t="s">
        <v>315</v>
      </c>
      <c r="G217" s="223"/>
      <c r="H217" s="226">
        <v>54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138</v>
      </c>
      <c r="AU217" s="232" t="s">
        <v>85</v>
      </c>
      <c r="AV217" s="13" t="s">
        <v>85</v>
      </c>
      <c r="AW217" s="13" t="s">
        <v>32</v>
      </c>
      <c r="AX217" s="13" t="s">
        <v>83</v>
      </c>
      <c r="AY217" s="232" t="s">
        <v>121</v>
      </c>
    </row>
    <row r="218" spans="1:65" s="2" customFormat="1" ht="16.350000000000001" customHeight="1">
      <c r="A218" s="33"/>
      <c r="B218" s="34"/>
      <c r="C218" s="203" t="s">
        <v>316</v>
      </c>
      <c r="D218" s="203" t="s">
        <v>124</v>
      </c>
      <c r="E218" s="204" t="s">
        <v>317</v>
      </c>
      <c r="F218" s="205" t="s">
        <v>318</v>
      </c>
      <c r="G218" s="206" t="s">
        <v>283</v>
      </c>
      <c r="H218" s="207">
        <v>36</v>
      </c>
      <c r="I218" s="208"/>
      <c r="J218" s="209">
        <f>ROUND(I218*H218,2)</f>
        <v>0</v>
      </c>
      <c r="K218" s="210"/>
      <c r="L218" s="38"/>
      <c r="M218" s="211" t="s">
        <v>1</v>
      </c>
      <c r="N218" s="212" t="s">
        <v>40</v>
      </c>
      <c r="O218" s="70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5" t="s">
        <v>128</v>
      </c>
      <c r="AT218" s="215" t="s">
        <v>124</v>
      </c>
      <c r="AU218" s="215" t="s">
        <v>85</v>
      </c>
      <c r="AY218" s="16" t="s">
        <v>121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6" t="s">
        <v>83</v>
      </c>
      <c r="BK218" s="216">
        <f>ROUND(I218*H218,2)</f>
        <v>0</v>
      </c>
      <c r="BL218" s="16" t="s">
        <v>128</v>
      </c>
      <c r="BM218" s="215" t="s">
        <v>319</v>
      </c>
    </row>
    <row r="219" spans="1:65" s="2" customFormat="1" ht="29.25">
      <c r="A219" s="33"/>
      <c r="B219" s="34"/>
      <c r="C219" s="35"/>
      <c r="D219" s="217" t="s">
        <v>130</v>
      </c>
      <c r="E219" s="35"/>
      <c r="F219" s="218" t="s">
        <v>320</v>
      </c>
      <c r="G219" s="35"/>
      <c r="H219" s="35"/>
      <c r="I219" s="114"/>
      <c r="J219" s="35"/>
      <c r="K219" s="35"/>
      <c r="L219" s="38"/>
      <c r="M219" s="219"/>
      <c r="N219" s="220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130</v>
      </c>
      <c r="AU219" s="16" t="s">
        <v>85</v>
      </c>
    </row>
    <row r="220" spans="1:65" s="13" customFormat="1">
      <c r="B220" s="222"/>
      <c r="C220" s="223"/>
      <c r="D220" s="217" t="s">
        <v>138</v>
      </c>
      <c r="E220" s="224" t="s">
        <v>1</v>
      </c>
      <c r="F220" s="225" t="s">
        <v>321</v>
      </c>
      <c r="G220" s="223"/>
      <c r="H220" s="226">
        <v>36</v>
      </c>
      <c r="I220" s="227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138</v>
      </c>
      <c r="AU220" s="232" t="s">
        <v>85</v>
      </c>
      <c r="AV220" s="13" t="s">
        <v>85</v>
      </c>
      <c r="AW220" s="13" t="s">
        <v>32</v>
      </c>
      <c r="AX220" s="13" t="s">
        <v>83</v>
      </c>
      <c r="AY220" s="232" t="s">
        <v>121</v>
      </c>
    </row>
    <row r="221" spans="1:65" s="2" customFormat="1" ht="16.350000000000001" customHeight="1">
      <c r="A221" s="33"/>
      <c r="B221" s="34"/>
      <c r="C221" s="203" t="s">
        <v>322</v>
      </c>
      <c r="D221" s="203" t="s">
        <v>124</v>
      </c>
      <c r="E221" s="204" t="s">
        <v>323</v>
      </c>
      <c r="F221" s="205" t="s">
        <v>324</v>
      </c>
      <c r="G221" s="206" t="s">
        <v>143</v>
      </c>
      <c r="H221" s="207">
        <v>0.49</v>
      </c>
      <c r="I221" s="208"/>
      <c r="J221" s="209">
        <f>ROUND(I221*H221,2)</f>
        <v>0</v>
      </c>
      <c r="K221" s="210"/>
      <c r="L221" s="38"/>
      <c r="M221" s="211" t="s">
        <v>1</v>
      </c>
      <c r="N221" s="212" t="s">
        <v>40</v>
      </c>
      <c r="O221" s="70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5" t="s">
        <v>128</v>
      </c>
      <c r="AT221" s="215" t="s">
        <v>124</v>
      </c>
      <c r="AU221" s="215" t="s">
        <v>85</v>
      </c>
      <c r="AY221" s="16" t="s">
        <v>121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6" t="s">
        <v>83</v>
      </c>
      <c r="BK221" s="216">
        <f>ROUND(I221*H221,2)</f>
        <v>0</v>
      </c>
      <c r="BL221" s="16" t="s">
        <v>128</v>
      </c>
      <c r="BM221" s="215" t="s">
        <v>325</v>
      </c>
    </row>
    <row r="222" spans="1:65" s="2" customFormat="1" ht="48.75">
      <c r="A222" s="33"/>
      <c r="B222" s="34"/>
      <c r="C222" s="35"/>
      <c r="D222" s="217" t="s">
        <v>130</v>
      </c>
      <c r="E222" s="35"/>
      <c r="F222" s="218" t="s">
        <v>326</v>
      </c>
      <c r="G222" s="35"/>
      <c r="H222" s="35"/>
      <c r="I222" s="114"/>
      <c r="J222" s="35"/>
      <c r="K222" s="35"/>
      <c r="L222" s="38"/>
      <c r="M222" s="219"/>
      <c r="N222" s="220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130</v>
      </c>
      <c r="AU222" s="16" t="s">
        <v>85</v>
      </c>
    </row>
    <row r="223" spans="1:65" s="2" customFormat="1" ht="19.5">
      <c r="A223" s="33"/>
      <c r="B223" s="34"/>
      <c r="C223" s="35"/>
      <c r="D223" s="217" t="s">
        <v>132</v>
      </c>
      <c r="E223" s="35"/>
      <c r="F223" s="221" t="s">
        <v>327</v>
      </c>
      <c r="G223" s="35"/>
      <c r="H223" s="35"/>
      <c r="I223" s="114"/>
      <c r="J223" s="35"/>
      <c r="K223" s="35"/>
      <c r="L223" s="38"/>
      <c r="M223" s="219"/>
      <c r="N223" s="220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132</v>
      </c>
      <c r="AU223" s="16" t="s">
        <v>85</v>
      </c>
    </row>
    <row r="224" spans="1:65" s="13" customFormat="1">
      <c r="B224" s="222"/>
      <c r="C224" s="223"/>
      <c r="D224" s="217" t="s">
        <v>138</v>
      </c>
      <c r="E224" s="224" t="s">
        <v>1</v>
      </c>
      <c r="F224" s="225" t="s">
        <v>328</v>
      </c>
      <c r="G224" s="223"/>
      <c r="H224" s="226">
        <v>0.49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138</v>
      </c>
      <c r="AU224" s="232" t="s">
        <v>85</v>
      </c>
      <c r="AV224" s="13" t="s">
        <v>85</v>
      </c>
      <c r="AW224" s="13" t="s">
        <v>32</v>
      </c>
      <c r="AX224" s="13" t="s">
        <v>83</v>
      </c>
      <c r="AY224" s="232" t="s">
        <v>121</v>
      </c>
    </row>
    <row r="225" spans="1:65" s="2" customFormat="1" ht="16.350000000000001" customHeight="1">
      <c r="A225" s="33"/>
      <c r="B225" s="34"/>
      <c r="C225" s="203" t="s">
        <v>329</v>
      </c>
      <c r="D225" s="203" t="s">
        <v>124</v>
      </c>
      <c r="E225" s="204" t="s">
        <v>330</v>
      </c>
      <c r="F225" s="205" t="s">
        <v>331</v>
      </c>
      <c r="G225" s="206" t="s">
        <v>127</v>
      </c>
      <c r="H225" s="207">
        <v>149</v>
      </c>
      <c r="I225" s="208"/>
      <c r="J225" s="209">
        <f>ROUND(I225*H225,2)</f>
        <v>0</v>
      </c>
      <c r="K225" s="210"/>
      <c r="L225" s="38"/>
      <c r="M225" s="211" t="s">
        <v>1</v>
      </c>
      <c r="N225" s="212" t="s">
        <v>40</v>
      </c>
      <c r="O225" s="70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5" t="s">
        <v>128</v>
      </c>
      <c r="AT225" s="215" t="s">
        <v>124</v>
      </c>
      <c r="AU225" s="215" t="s">
        <v>85</v>
      </c>
      <c r="AY225" s="16" t="s">
        <v>121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6" t="s">
        <v>83</v>
      </c>
      <c r="BK225" s="216">
        <f>ROUND(I225*H225,2)</f>
        <v>0</v>
      </c>
      <c r="BL225" s="16" t="s">
        <v>128</v>
      </c>
      <c r="BM225" s="215" t="s">
        <v>332</v>
      </c>
    </row>
    <row r="226" spans="1:65" s="2" customFormat="1" ht="19.5">
      <c r="A226" s="33"/>
      <c r="B226" s="34"/>
      <c r="C226" s="35"/>
      <c r="D226" s="217" t="s">
        <v>130</v>
      </c>
      <c r="E226" s="35"/>
      <c r="F226" s="218" t="s">
        <v>333</v>
      </c>
      <c r="G226" s="35"/>
      <c r="H226" s="35"/>
      <c r="I226" s="114"/>
      <c r="J226" s="35"/>
      <c r="K226" s="35"/>
      <c r="L226" s="38"/>
      <c r="M226" s="219"/>
      <c r="N226" s="220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130</v>
      </c>
      <c r="AU226" s="16" t="s">
        <v>85</v>
      </c>
    </row>
    <row r="227" spans="1:65" s="13" customFormat="1">
      <c r="B227" s="222"/>
      <c r="C227" s="223"/>
      <c r="D227" s="217" t="s">
        <v>138</v>
      </c>
      <c r="E227" s="224" t="s">
        <v>1</v>
      </c>
      <c r="F227" s="225" t="s">
        <v>334</v>
      </c>
      <c r="G227" s="223"/>
      <c r="H227" s="226">
        <v>149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138</v>
      </c>
      <c r="AU227" s="232" t="s">
        <v>85</v>
      </c>
      <c r="AV227" s="13" t="s">
        <v>85</v>
      </c>
      <c r="AW227" s="13" t="s">
        <v>32</v>
      </c>
      <c r="AX227" s="13" t="s">
        <v>83</v>
      </c>
      <c r="AY227" s="232" t="s">
        <v>121</v>
      </c>
    </row>
    <row r="228" spans="1:65" s="2" customFormat="1" ht="16.350000000000001" customHeight="1">
      <c r="A228" s="33"/>
      <c r="B228" s="34"/>
      <c r="C228" s="203" t="s">
        <v>335</v>
      </c>
      <c r="D228" s="203" t="s">
        <v>124</v>
      </c>
      <c r="E228" s="204" t="s">
        <v>336</v>
      </c>
      <c r="F228" s="205" t="s">
        <v>337</v>
      </c>
      <c r="G228" s="206" t="s">
        <v>181</v>
      </c>
      <c r="H228" s="207">
        <v>80</v>
      </c>
      <c r="I228" s="208"/>
      <c r="J228" s="209">
        <f>ROUND(I228*H228,2)</f>
        <v>0</v>
      </c>
      <c r="K228" s="210"/>
      <c r="L228" s="38"/>
      <c r="M228" s="211" t="s">
        <v>1</v>
      </c>
      <c r="N228" s="212" t="s">
        <v>40</v>
      </c>
      <c r="O228" s="70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5" t="s">
        <v>128</v>
      </c>
      <c r="AT228" s="215" t="s">
        <v>124</v>
      </c>
      <c r="AU228" s="215" t="s">
        <v>85</v>
      </c>
      <c r="AY228" s="16" t="s">
        <v>121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83</v>
      </c>
      <c r="BK228" s="216">
        <f>ROUND(I228*H228,2)</f>
        <v>0</v>
      </c>
      <c r="BL228" s="16" t="s">
        <v>128</v>
      </c>
      <c r="BM228" s="215" t="s">
        <v>338</v>
      </c>
    </row>
    <row r="229" spans="1:65" s="2" customFormat="1" ht="19.5">
      <c r="A229" s="33"/>
      <c r="B229" s="34"/>
      <c r="C229" s="35"/>
      <c r="D229" s="217" t="s">
        <v>130</v>
      </c>
      <c r="E229" s="35"/>
      <c r="F229" s="218" t="s">
        <v>339</v>
      </c>
      <c r="G229" s="35"/>
      <c r="H229" s="35"/>
      <c r="I229" s="114"/>
      <c r="J229" s="35"/>
      <c r="K229" s="35"/>
      <c r="L229" s="38"/>
      <c r="M229" s="219"/>
      <c r="N229" s="220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130</v>
      </c>
      <c r="AU229" s="16" t="s">
        <v>85</v>
      </c>
    </row>
    <row r="230" spans="1:65" s="13" customFormat="1">
      <c r="B230" s="222"/>
      <c r="C230" s="223"/>
      <c r="D230" s="217" t="s">
        <v>138</v>
      </c>
      <c r="E230" s="224" t="s">
        <v>1</v>
      </c>
      <c r="F230" s="225" t="s">
        <v>340</v>
      </c>
      <c r="G230" s="223"/>
      <c r="H230" s="226">
        <v>80</v>
      </c>
      <c r="I230" s="227"/>
      <c r="J230" s="223"/>
      <c r="K230" s="223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138</v>
      </c>
      <c r="AU230" s="232" t="s">
        <v>85</v>
      </c>
      <c r="AV230" s="13" t="s">
        <v>85</v>
      </c>
      <c r="AW230" s="13" t="s">
        <v>32</v>
      </c>
      <c r="AX230" s="13" t="s">
        <v>83</v>
      </c>
      <c r="AY230" s="232" t="s">
        <v>121</v>
      </c>
    </row>
    <row r="231" spans="1:65" s="2" customFormat="1" ht="16.350000000000001" customHeight="1">
      <c r="A231" s="33"/>
      <c r="B231" s="34"/>
      <c r="C231" s="203" t="s">
        <v>341</v>
      </c>
      <c r="D231" s="203" t="s">
        <v>124</v>
      </c>
      <c r="E231" s="204" t="s">
        <v>342</v>
      </c>
      <c r="F231" s="205" t="s">
        <v>343</v>
      </c>
      <c r="G231" s="206" t="s">
        <v>174</v>
      </c>
      <c r="H231" s="207">
        <v>300</v>
      </c>
      <c r="I231" s="208"/>
      <c r="J231" s="209">
        <f>ROUND(I231*H231,2)</f>
        <v>0</v>
      </c>
      <c r="K231" s="210"/>
      <c r="L231" s="38"/>
      <c r="M231" s="211" t="s">
        <v>1</v>
      </c>
      <c r="N231" s="212" t="s">
        <v>40</v>
      </c>
      <c r="O231" s="70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5" t="s">
        <v>128</v>
      </c>
      <c r="AT231" s="215" t="s">
        <v>124</v>
      </c>
      <c r="AU231" s="215" t="s">
        <v>85</v>
      </c>
      <c r="AY231" s="16" t="s">
        <v>121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6" t="s">
        <v>83</v>
      </c>
      <c r="BK231" s="216">
        <f>ROUND(I231*H231,2)</f>
        <v>0</v>
      </c>
      <c r="BL231" s="16" t="s">
        <v>128</v>
      </c>
      <c r="BM231" s="215" t="s">
        <v>344</v>
      </c>
    </row>
    <row r="232" spans="1:65" s="2" customFormat="1" ht="19.5">
      <c r="A232" s="33"/>
      <c r="B232" s="34"/>
      <c r="C232" s="35"/>
      <c r="D232" s="217" t="s">
        <v>130</v>
      </c>
      <c r="E232" s="35"/>
      <c r="F232" s="218" t="s">
        <v>345</v>
      </c>
      <c r="G232" s="35"/>
      <c r="H232" s="35"/>
      <c r="I232" s="114"/>
      <c r="J232" s="35"/>
      <c r="K232" s="35"/>
      <c r="L232" s="38"/>
      <c r="M232" s="219"/>
      <c r="N232" s="220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130</v>
      </c>
      <c r="AU232" s="16" t="s">
        <v>85</v>
      </c>
    </row>
    <row r="233" spans="1:65" s="13" customFormat="1">
      <c r="B233" s="222"/>
      <c r="C233" s="223"/>
      <c r="D233" s="217" t="s">
        <v>138</v>
      </c>
      <c r="E233" s="224" t="s">
        <v>1</v>
      </c>
      <c r="F233" s="225" t="s">
        <v>346</v>
      </c>
      <c r="G233" s="223"/>
      <c r="H233" s="226">
        <v>300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138</v>
      </c>
      <c r="AU233" s="232" t="s">
        <v>85</v>
      </c>
      <c r="AV233" s="13" t="s">
        <v>85</v>
      </c>
      <c r="AW233" s="13" t="s">
        <v>32</v>
      </c>
      <c r="AX233" s="13" t="s">
        <v>83</v>
      </c>
      <c r="AY233" s="232" t="s">
        <v>121</v>
      </c>
    </row>
    <row r="234" spans="1:65" s="2" customFormat="1" ht="16.350000000000001" customHeight="1">
      <c r="A234" s="33"/>
      <c r="B234" s="34"/>
      <c r="C234" s="203" t="s">
        <v>347</v>
      </c>
      <c r="D234" s="203" t="s">
        <v>124</v>
      </c>
      <c r="E234" s="204" t="s">
        <v>348</v>
      </c>
      <c r="F234" s="205" t="s">
        <v>349</v>
      </c>
      <c r="G234" s="206" t="s">
        <v>350</v>
      </c>
      <c r="H234" s="207">
        <v>7</v>
      </c>
      <c r="I234" s="208"/>
      <c r="J234" s="209">
        <f>ROUND(I234*H234,2)</f>
        <v>0</v>
      </c>
      <c r="K234" s="210"/>
      <c r="L234" s="38"/>
      <c r="M234" s="211" t="s">
        <v>1</v>
      </c>
      <c r="N234" s="212" t="s">
        <v>40</v>
      </c>
      <c r="O234" s="70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5" t="s">
        <v>128</v>
      </c>
      <c r="AT234" s="215" t="s">
        <v>124</v>
      </c>
      <c r="AU234" s="215" t="s">
        <v>85</v>
      </c>
      <c r="AY234" s="16" t="s">
        <v>121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6" t="s">
        <v>83</v>
      </c>
      <c r="BK234" s="216">
        <f>ROUND(I234*H234,2)</f>
        <v>0</v>
      </c>
      <c r="BL234" s="16" t="s">
        <v>128</v>
      </c>
      <c r="BM234" s="215" t="s">
        <v>351</v>
      </c>
    </row>
    <row r="235" spans="1:65" s="2" customFormat="1" ht="29.25">
      <c r="A235" s="33"/>
      <c r="B235" s="34"/>
      <c r="C235" s="35"/>
      <c r="D235" s="217" t="s">
        <v>130</v>
      </c>
      <c r="E235" s="35"/>
      <c r="F235" s="218" t="s">
        <v>352</v>
      </c>
      <c r="G235" s="35"/>
      <c r="H235" s="35"/>
      <c r="I235" s="114"/>
      <c r="J235" s="35"/>
      <c r="K235" s="35"/>
      <c r="L235" s="38"/>
      <c r="M235" s="219"/>
      <c r="N235" s="220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130</v>
      </c>
      <c r="AU235" s="16" t="s">
        <v>85</v>
      </c>
    </row>
    <row r="236" spans="1:65" s="2" customFormat="1" ht="16.350000000000001" customHeight="1">
      <c r="A236" s="33"/>
      <c r="B236" s="34"/>
      <c r="C236" s="244" t="s">
        <v>353</v>
      </c>
      <c r="D236" s="244" t="s">
        <v>354</v>
      </c>
      <c r="E236" s="245" t="s">
        <v>355</v>
      </c>
      <c r="F236" s="246" t="s">
        <v>356</v>
      </c>
      <c r="G236" s="247" t="s">
        <v>357</v>
      </c>
      <c r="H236" s="248">
        <v>7.4690000000000003</v>
      </c>
      <c r="I236" s="249"/>
      <c r="J236" s="250">
        <f>ROUND(I236*H236,2)</f>
        <v>0</v>
      </c>
      <c r="K236" s="251"/>
      <c r="L236" s="252"/>
      <c r="M236" s="253" t="s">
        <v>1</v>
      </c>
      <c r="N236" s="254" t="s">
        <v>40</v>
      </c>
      <c r="O236" s="70"/>
      <c r="P236" s="213">
        <f>O236*H236</f>
        <v>0</v>
      </c>
      <c r="Q236" s="213">
        <v>1</v>
      </c>
      <c r="R236" s="213">
        <f>Q236*H236</f>
        <v>7.4690000000000003</v>
      </c>
      <c r="S236" s="213">
        <v>0</v>
      </c>
      <c r="T236" s="214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5" t="s">
        <v>165</v>
      </c>
      <c r="AT236" s="215" t="s">
        <v>354</v>
      </c>
      <c r="AU236" s="215" t="s">
        <v>85</v>
      </c>
      <c r="AY236" s="16" t="s">
        <v>121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83</v>
      </c>
      <c r="BK236" s="216">
        <f>ROUND(I236*H236,2)</f>
        <v>0</v>
      </c>
      <c r="BL236" s="16" t="s">
        <v>128</v>
      </c>
      <c r="BM236" s="215" t="s">
        <v>358</v>
      </c>
    </row>
    <row r="237" spans="1:65" s="2" customFormat="1">
      <c r="A237" s="33"/>
      <c r="B237" s="34"/>
      <c r="C237" s="35"/>
      <c r="D237" s="217" t="s">
        <v>130</v>
      </c>
      <c r="E237" s="35"/>
      <c r="F237" s="218" t="s">
        <v>356</v>
      </c>
      <c r="G237" s="35"/>
      <c r="H237" s="35"/>
      <c r="I237" s="114"/>
      <c r="J237" s="35"/>
      <c r="K237" s="35"/>
      <c r="L237" s="38"/>
      <c r="M237" s="219"/>
      <c r="N237" s="220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130</v>
      </c>
      <c r="AU237" s="16" t="s">
        <v>85</v>
      </c>
    </row>
    <row r="238" spans="1:65" s="13" customFormat="1">
      <c r="B238" s="222"/>
      <c r="C238" s="223"/>
      <c r="D238" s="217" t="s">
        <v>138</v>
      </c>
      <c r="E238" s="224" t="s">
        <v>1</v>
      </c>
      <c r="F238" s="225" t="s">
        <v>359</v>
      </c>
      <c r="G238" s="223"/>
      <c r="H238" s="226">
        <v>6.1050000000000004</v>
      </c>
      <c r="I238" s="227"/>
      <c r="J238" s="223"/>
      <c r="K238" s="223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138</v>
      </c>
      <c r="AU238" s="232" t="s">
        <v>85</v>
      </c>
      <c r="AV238" s="13" t="s">
        <v>85</v>
      </c>
      <c r="AW238" s="13" t="s">
        <v>32</v>
      </c>
      <c r="AX238" s="13" t="s">
        <v>75</v>
      </c>
      <c r="AY238" s="232" t="s">
        <v>121</v>
      </c>
    </row>
    <row r="239" spans="1:65" s="13" customFormat="1">
      <c r="B239" s="222"/>
      <c r="C239" s="223"/>
      <c r="D239" s="217" t="s">
        <v>138</v>
      </c>
      <c r="E239" s="224" t="s">
        <v>1</v>
      </c>
      <c r="F239" s="225" t="s">
        <v>360</v>
      </c>
      <c r="G239" s="223"/>
      <c r="H239" s="226">
        <v>1.3640000000000001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138</v>
      </c>
      <c r="AU239" s="232" t="s">
        <v>85</v>
      </c>
      <c r="AV239" s="13" t="s">
        <v>85</v>
      </c>
      <c r="AW239" s="13" t="s">
        <v>32</v>
      </c>
      <c r="AX239" s="13" t="s">
        <v>75</v>
      </c>
      <c r="AY239" s="232" t="s">
        <v>121</v>
      </c>
    </row>
    <row r="240" spans="1:65" s="14" customFormat="1">
      <c r="B240" s="233"/>
      <c r="C240" s="234"/>
      <c r="D240" s="217" t="s">
        <v>138</v>
      </c>
      <c r="E240" s="235" t="s">
        <v>1</v>
      </c>
      <c r="F240" s="236" t="s">
        <v>233</v>
      </c>
      <c r="G240" s="234"/>
      <c r="H240" s="237">
        <v>7.4690000000000003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138</v>
      </c>
      <c r="AU240" s="243" t="s">
        <v>85</v>
      </c>
      <c r="AV240" s="14" t="s">
        <v>128</v>
      </c>
      <c r="AW240" s="14" t="s">
        <v>32</v>
      </c>
      <c r="AX240" s="14" t="s">
        <v>83</v>
      </c>
      <c r="AY240" s="243" t="s">
        <v>121</v>
      </c>
    </row>
    <row r="241" spans="1:65" s="2" customFormat="1" ht="16.350000000000001" customHeight="1">
      <c r="A241" s="33"/>
      <c r="B241" s="34"/>
      <c r="C241" s="244" t="s">
        <v>361</v>
      </c>
      <c r="D241" s="244" t="s">
        <v>354</v>
      </c>
      <c r="E241" s="245" t="s">
        <v>362</v>
      </c>
      <c r="F241" s="246" t="s">
        <v>363</v>
      </c>
      <c r="G241" s="247" t="s">
        <v>357</v>
      </c>
      <c r="H241" s="248">
        <v>3.7349999999999999</v>
      </c>
      <c r="I241" s="249"/>
      <c r="J241" s="250">
        <f>ROUND(I241*H241,2)</f>
        <v>0</v>
      </c>
      <c r="K241" s="251"/>
      <c r="L241" s="252"/>
      <c r="M241" s="253" t="s">
        <v>1</v>
      </c>
      <c r="N241" s="254" t="s">
        <v>40</v>
      </c>
      <c r="O241" s="70"/>
      <c r="P241" s="213">
        <f>O241*H241</f>
        <v>0</v>
      </c>
      <c r="Q241" s="213">
        <v>1</v>
      </c>
      <c r="R241" s="213">
        <f>Q241*H241</f>
        <v>3.7349999999999999</v>
      </c>
      <c r="S241" s="213">
        <v>0</v>
      </c>
      <c r="T241" s="214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5" t="s">
        <v>165</v>
      </c>
      <c r="AT241" s="215" t="s">
        <v>354</v>
      </c>
      <c r="AU241" s="215" t="s">
        <v>85</v>
      </c>
      <c r="AY241" s="16" t="s">
        <v>121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6" t="s">
        <v>83</v>
      </c>
      <c r="BK241" s="216">
        <f>ROUND(I241*H241,2)</f>
        <v>0</v>
      </c>
      <c r="BL241" s="16" t="s">
        <v>128</v>
      </c>
      <c r="BM241" s="215" t="s">
        <v>364</v>
      </c>
    </row>
    <row r="242" spans="1:65" s="2" customFormat="1">
      <c r="A242" s="33"/>
      <c r="B242" s="34"/>
      <c r="C242" s="35"/>
      <c r="D242" s="217" t="s">
        <v>130</v>
      </c>
      <c r="E242" s="35"/>
      <c r="F242" s="218" t="s">
        <v>363</v>
      </c>
      <c r="G242" s="35"/>
      <c r="H242" s="35"/>
      <c r="I242" s="114"/>
      <c r="J242" s="35"/>
      <c r="K242" s="35"/>
      <c r="L242" s="38"/>
      <c r="M242" s="219"/>
      <c r="N242" s="220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130</v>
      </c>
      <c r="AU242" s="16" t="s">
        <v>85</v>
      </c>
    </row>
    <row r="243" spans="1:65" s="13" customFormat="1">
      <c r="B243" s="222"/>
      <c r="C243" s="223"/>
      <c r="D243" s="217" t="s">
        <v>138</v>
      </c>
      <c r="E243" s="224" t="s">
        <v>1</v>
      </c>
      <c r="F243" s="225" t="s">
        <v>365</v>
      </c>
      <c r="G243" s="223"/>
      <c r="H243" s="226">
        <v>3.0529999999999999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138</v>
      </c>
      <c r="AU243" s="232" t="s">
        <v>85</v>
      </c>
      <c r="AV243" s="13" t="s">
        <v>85</v>
      </c>
      <c r="AW243" s="13" t="s">
        <v>32</v>
      </c>
      <c r="AX243" s="13" t="s">
        <v>75</v>
      </c>
      <c r="AY243" s="232" t="s">
        <v>121</v>
      </c>
    </row>
    <row r="244" spans="1:65" s="13" customFormat="1">
      <c r="B244" s="222"/>
      <c r="C244" s="223"/>
      <c r="D244" s="217" t="s">
        <v>138</v>
      </c>
      <c r="E244" s="224" t="s">
        <v>1</v>
      </c>
      <c r="F244" s="225" t="s">
        <v>366</v>
      </c>
      <c r="G244" s="223"/>
      <c r="H244" s="226">
        <v>0.68200000000000005</v>
      </c>
      <c r="I244" s="227"/>
      <c r="J244" s="223"/>
      <c r="K244" s="223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138</v>
      </c>
      <c r="AU244" s="232" t="s">
        <v>85</v>
      </c>
      <c r="AV244" s="13" t="s">
        <v>85</v>
      </c>
      <c r="AW244" s="13" t="s">
        <v>32</v>
      </c>
      <c r="AX244" s="13" t="s">
        <v>75</v>
      </c>
      <c r="AY244" s="232" t="s">
        <v>121</v>
      </c>
    </row>
    <row r="245" spans="1:65" s="14" customFormat="1">
      <c r="B245" s="233"/>
      <c r="C245" s="234"/>
      <c r="D245" s="217" t="s">
        <v>138</v>
      </c>
      <c r="E245" s="235" t="s">
        <v>1</v>
      </c>
      <c r="F245" s="236" t="s">
        <v>233</v>
      </c>
      <c r="G245" s="234"/>
      <c r="H245" s="237">
        <v>3.7349999999999999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138</v>
      </c>
      <c r="AU245" s="243" t="s">
        <v>85</v>
      </c>
      <c r="AV245" s="14" t="s">
        <v>128</v>
      </c>
      <c r="AW245" s="14" t="s">
        <v>32</v>
      </c>
      <c r="AX245" s="14" t="s">
        <v>83</v>
      </c>
      <c r="AY245" s="243" t="s">
        <v>121</v>
      </c>
    </row>
    <row r="246" spans="1:65" s="2" customFormat="1" ht="16.350000000000001" customHeight="1">
      <c r="A246" s="33"/>
      <c r="B246" s="34"/>
      <c r="C246" s="244" t="s">
        <v>367</v>
      </c>
      <c r="D246" s="244" t="s">
        <v>354</v>
      </c>
      <c r="E246" s="245" t="s">
        <v>368</v>
      </c>
      <c r="F246" s="246" t="s">
        <v>369</v>
      </c>
      <c r="G246" s="247" t="s">
        <v>370</v>
      </c>
      <c r="H246" s="248">
        <v>2</v>
      </c>
      <c r="I246" s="249"/>
      <c r="J246" s="250">
        <f>ROUND(I246*H246,2)</f>
        <v>0</v>
      </c>
      <c r="K246" s="251"/>
      <c r="L246" s="252"/>
      <c r="M246" s="253" t="s">
        <v>1</v>
      </c>
      <c r="N246" s="254" t="s">
        <v>40</v>
      </c>
      <c r="O246" s="70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5" t="s">
        <v>165</v>
      </c>
      <c r="AT246" s="215" t="s">
        <v>354</v>
      </c>
      <c r="AU246" s="215" t="s">
        <v>85</v>
      </c>
      <c r="AY246" s="16" t="s">
        <v>121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6" t="s">
        <v>83</v>
      </c>
      <c r="BK246" s="216">
        <f>ROUND(I246*H246,2)</f>
        <v>0</v>
      </c>
      <c r="BL246" s="16" t="s">
        <v>128</v>
      </c>
      <c r="BM246" s="215" t="s">
        <v>371</v>
      </c>
    </row>
    <row r="247" spans="1:65" s="2" customFormat="1">
      <c r="A247" s="33"/>
      <c r="B247" s="34"/>
      <c r="C247" s="35"/>
      <c r="D247" s="217" t="s">
        <v>130</v>
      </c>
      <c r="E247" s="35"/>
      <c r="F247" s="218" t="s">
        <v>369</v>
      </c>
      <c r="G247" s="35"/>
      <c r="H247" s="35"/>
      <c r="I247" s="114"/>
      <c r="J247" s="35"/>
      <c r="K247" s="35"/>
      <c r="L247" s="38"/>
      <c r="M247" s="219"/>
      <c r="N247" s="220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130</v>
      </c>
      <c r="AU247" s="16" t="s">
        <v>85</v>
      </c>
    </row>
    <row r="248" spans="1:65" s="2" customFormat="1" ht="16.350000000000001" customHeight="1">
      <c r="A248" s="33"/>
      <c r="B248" s="34"/>
      <c r="C248" s="244" t="s">
        <v>372</v>
      </c>
      <c r="D248" s="244" t="s">
        <v>354</v>
      </c>
      <c r="E248" s="245" t="s">
        <v>373</v>
      </c>
      <c r="F248" s="246" t="s">
        <v>374</v>
      </c>
      <c r="G248" s="247" t="s">
        <v>357</v>
      </c>
      <c r="H248" s="248">
        <v>392.851</v>
      </c>
      <c r="I248" s="249"/>
      <c r="J248" s="250">
        <f>ROUND(I248*H248,2)</f>
        <v>0</v>
      </c>
      <c r="K248" s="251"/>
      <c r="L248" s="252"/>
      <c r="M248" s="253" t="s">
        <v>1</v>
      </c>
      <c r="N248" s="254" t="s">
        <v>40</v>
      </c>
      <c r="O248" s="70"/>
      <c r="P248" s="213">
        <f>O248*H248</f>
        <v>0</v>
      </c>
      <c r="Q248" s="213">
        <v>1</v>
      </c>
      <c r="R248" s="213">
        <f>Q248*H248</f>
        <v>392.851</v>
      </c>
      <c r="S248" s="213">
        <v>0</v>
      </c>
      <c r="T248" s="214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5" t="s">
        <v>165</v>
      </c>
      <c r="AT248" s="215" t="s">
        <v>354</v>
      </c>
      <c r="AU248" s="215" t="s">
        <v>85</v>
      </c>
      <c r="AY248" s="16" t="s">
        <v>121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6" t="s">
        <v>83</v>
      </c>
      <c r="BK248" s="216">
        <f>ROUND(I248*H248,2)</f>
        <v>0</v>
      </c>
      <c r="BL248" s="16" t="s">
        <v>128</v>
      </c>
      <c r="BM248" s="215" t="s">
        <v>375</v>
      </c>
    </row>
    <row r="249" spans="1:65" s="2" customFormat="1">
      <c r="A249" s="33"/>
      <c r="B249" s="34"/>
      <c r="C249" s="35"/>
      <c r="D249" s="217" t="s">
        <v>130</v>
      </c>
      <c r="E249" s="35"/>
      <c r="F249" s="218" t="s">
        <v>374</v>
      </c>
      <c r="G249" s="35"/>
      <c r="H249" s="35"/>
      <c r="I249" s="114"/>
      <c r="J249" s="35"/>
      <c r="K249" s="35"/>
      <c r="L249" s="38"/>
      <c r="M249" s="219"/>
      <c r="N249" s="220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130</v>
      </c>
      <c r="AU249" s="16" t="s">
        <v>85</v>
      </c>
    </row>
    <row r="250" spans="1:65" s="13" customFormat="1">
      <c r="B250" s="222"/>
      <c r="C250" s="223"/>
      <c r="D250" s="217" t="s">
        <v>138</v>
      </c>
      <c r="E250" s="224" t="s">
        <v>1</v>
      </c>
      <c r="F250" s="225" t="s">
        <v>376</v>
      </c>
      <c r="G250" s="223"/>
      <c r="H250" s="226">
        <v>76.147999999999996</v>
      </c>
      <c r="I250" s="227"/>
      <c r="J250" s="223"/>
      <c r="K250" s="223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138</v>
      </c>
      <c r="AU250" s="232" t="s">
        <v>85</v>
      </c>
      <c r="AV250" s="13" t="s">
        <v>85</v>
      </c>
      <c r="AW250" s="13" t="s">
        <v>32</v>
      </c>
      <c r="AX250" s="13" t="s">
        <v>75</v>
      </c>
      <c r="AY250" s="232" t="s">
        <v>121</v>
      </c>
    </row>
    <row r="251" spans="1:65" s="13" customFormat="1">
      <c r="B251" s="222"/>
      <c r="C251" s="223"/>
      <c r="D251" s="217" t="s">
        <v>138</v>
      </c>
      <c r="E251" s="224" t="s">
        <v>1</v>
      </c>
      <c r="F251" s="225" t="s">
        <v>377</v>
      </c>
      <c r="G251" s="223"/>
      <c r="H251" s="226">
        <v>28.641999999999999</v>
      </c>
      <c r="I251" s="227"/>
      <c r="J251" s="223"/>
      <c r="K251" s="223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138</v>
      </c>
      <c r="AU251" s="232" t="s">
        <v>85</v>
      </c>
      <c r="AV251" s="13" t="s">
        <v>85</v>
      </c>
      <c r="AW251" s="13" t="s">
        <v>32</v>
      </c>
      <c r="AX251" s="13" t="s">
        <v>75</v>
      </c>
      <c r="AY251" s="232" t="s">
        <v>121</v>
      </c>
    </row>
    <row r="252" spans="1:65" s="13" customFormat="1">
      <c r="B252" s="222"/>
      <c r="C252" s="223"/>
      <c r="D252" s="217" t="s">
        <v>138</v>
      </c>
      <c r="E252" s="224" t="s">
        <v>1</v>
      </c>
      <c r="F252" s="225" t="s">
        <v>378</v>
      </c>
      <c r="G252" s="223"/>
      <c r="H252" s="226">
        <v>153.63900000000001</v>
      </c>
      <c r="I252" s="227"/>
      <c r="J252" s="223"/>
      <c r="K252" s="223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138</v>
      </c>
      <c r="AU252" s="232" t="s">
        <v>85</v>
      </c>
      <c r="AV252" s="13" t="s">
        <v>85</v>
      </c>
      <c r="AW252" s="13" t="s">
        <v>32</v>
      </c>
      <c r="AX252" s="13" t="s">
        <v>75</v>
      </c>
      <c r="AY252" s="232" t="s">
        <v>121</v>
      </c>
    </row>
    <row r="253" spans="1:65" s="13" customFormat="1">
      <c r="B253" s="222"/>
      <c r="C253" s="223"/>
      <c r="D253" s="217" t="s">
        <v>138</v>
      </c>
      <c r="E253" s="224" t="s">
        <v>1</v>
      </c>
      <c r="F253" s="225" t="s">
        <v>379</v>
      </c>
      <c r="G253" s="223"/>
      <c r="H253" s="226">
        <v>76.5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138</v>
      </c>
      <c r="AU253" s="232" t="s">
        <v>85</v>
      </c>
      <c r="AV253" s="13" t="s">
        <v>85</v>
      </c>
      <c r="AW253" s="13" t="s">
        <v>32</v>
      </c>
      <c r="AX253" s="13" t="s">
        <v>75</v>
      </c>
      <c r="AY253" s="232" t="s">
        <v>121</v>
      </c>
    </row>
    <row r="254" spans="1:65" s="13" customFormat="1">
      <c r="B254" s="222"/>
      <c r="C254" s="223"/>
      <c r="D254" s="217" t="s">
        <v>138</v>
      </c>
      <c r="E254" s="224" t="s">
        <v>1</v>
      </c>
      <c r="F254" s="225" t="s">
        <v>380</v>
      </c>
      <c r="G254" s="223"/>
      <c r="H254" s="226">
        <v>57.921999999999997</v>
      </c>
      <c r="I254" s="227"/>
      <c r="J254" s="223"/>
      <c r="K254" s="223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138</v>
      </c>
      <c r="AU254" s="232" t="s">
        <v>85</v>
      </c>
      <c r="AV254" s="13" t="s">
        <v>85</v>
      </c>
      <c r="AW254" s="13" t="s">
        <v>32</v>
      </c>
      <c r="AX254" s="13" t="s">
        <v>75</v>
      </c>
      <c r="AY254" s="232" t="s">
        <v>121</v>
      </c>
    </row>
    <row r="255" spans="1:65" s="14" customFormat="1">
      <c r="B255" s="233"/>
      <c r="C255" s="234"/>
      <c r="D255" s="217" t="s">
        <v>138</v>
      </c>
      <c r="E255" s="235" t="s">
        <v>1</v>
      </c>
      <c r="F255" s="236" t="s">
        <v>233</v>
      </c>
      <c r="G255" s="234"/>
      <c r="H255" s="237">
        <v>392.851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138</v>
      </c>
      <c r="AU255" s="243" t="s">
        <v>85</v>
      </c>
      <c r="AV255" s="14" t="s">
        <v>128</v>
      </c>
      <c r="AW255" s="14" t="s">
        <v>32</v>
      </c>
      <c r="AX255" s="14" t="s">
        <v>83</v>
      </c>
      <c r="AY255" s="243" t="s">
        <v>121</v>
      </c>
    </row>
    <row r="256" spans="1:65" s="2" customFormat="1" ht="16.350000000000001" customHeight="1">
      <c r="A256" s="33"/>
      <c r="B256" s="34"/>
      <c r="C256" s="244" t="s">
        <v>381</v>
      </c>
      <c r="D256" s="244" t="s">
        <v>354</v>
      </c>
      <c r="E256" s="245" t="s">
        <v>382</v>
      </c>
      <c r="F256" s="246" t="s">
        <v>383</v>
      </c>
      <c r="G256" s="247" t="s">
        <v>127</v>
      </c>
      <c r="H256" s="248">
        <v>92</v>
      </c>
      <c r="I256" s="249"/>
      <c r="J256" s="250">
        <f>ROUND(I256*H256,2)</f>
        <v>0</v>
      </c>
      <c r="K256" s="251"/>
      <c r="L256" s="252"/>
      <c r="M256" s="253" t="s">
        <v>1</v>
      </c>
      <c r="N256" s="254" t="s">
        <v>40</v>
      </c>
      <c r="O256" s="70"/>
      <c r="P256" s="213">
        <f>O256*H256</f>
        <v>0</v>
      </c>
      <c r="Q256" s="213">
        <v>1.23E-3</v>
      </c>
      <c r="R256" s="213">
        <f>Q256*H256</f>
        <v>0.11316</v>
      </c>
      <c r="S256" s="213">
        <v>0</v>
      </c>
      <c r="T256" s="214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15" t="s">
        <v>165</v>
      </c>
      <c r="AT256" s="215" t="s">
        <v>354</v>
      </c>
      <c r="AU256" s="215" t="s">
        <v>85</v>
      </c>
      <c r="AY256" s="16" t="s">
        <v>121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6" t="s">
        <v>83</v>
      </c>
      <c r="BK256" s="216">
        <f>ROUND(I256*H256,2)</f>
        <v>0</v>
      </c>
      <c r="BL256" s="16" t="s">
        <v>128</v>
      </c>
      <c r="BM256" s="215" t="s">
        <v>384</v>
      </c>
    </row>
    <row r="257" spans="1:65" s="2" customFormat="1">
      <c r="A257" s="33"/>
      <c r="B257" s="34"/>
      <c r="C257" s="35"/>
      <c r="D257" s="217" t="s">
        <v>130</v>
      </c>
      <c r="E257" s="35"/>
      <c r="F257" s="218" t="s">
        <v>383</v>
      </c>
      <c r="G257" s="35"/>
      <c r="H257" s="35"/>
      <c r="I257" s="114"/>
      <c r="J257" s="35"/>
      <c r="K257" s="35"/>
      <c r="L257" s="38"/>
      <c r="M257" s="219"/>
      <c r="N257" s="220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130</v>
      </c>
      <c r="AU257" s="16" t="s">
        <v>85</v>
      </c>
    </row>
    <row r="258" spans="1:65" s="13" customFormat="1">
      <c r="B258" s="222"/>
      <c r="C258" s="223"/>
      <c r="D258" s="217" t="s">
        <v>138</v>
      </c>
      <c r="E258" s="224" t="s">
        <v>1</v>
      </c>
      <c r="F258" s="225" t="s">
        <v>385</v>
      </c>
      <c r="G258" s="223"/>
      <c r="H258" s="226">
        <v>52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138</v>
      </c>
      <c r="AU258" s="232" t="s">
        <v>85</v>
      </c>
      <c r="AV258" s="13" t="s">
        <v>85</v>
      </c>
      <c r="AW258" s="13" t="s">
        <v>32</v>
      </c>
      <c r="AX258" s="13" t="s">
        <v>75</v>
      </c>
      <c r="AY258" s="232" t="s">
        <v>121</v>
      </c>
    </row>
    <row r="259" spans="1:65" s="13" customFormat="1">
      <c r="B259" s="222"/>
      <c r="C259" s="223"/>
      <c r="D259" s="217" t="s">
        <v>138</v>
      </c>
      <c r="E259" s="224" t="s">
        <v>1</v>
      </c>
      <c r="F259" s="225" t="s">
        <v>386</v>
      </c>
      <c r="G259" s="223"/>
      <c r="H259" s="226">
        <v>40</v>
      </c>
      <c r="I259" s="227"/>
      <c r="J259" s="223"/>
      <c r="K259" s="223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138</v>
      </c>
      <c r="AU259" s="232" t="s">
        <v>85</v>
      </c>
      <c r="AV259" s="13" t="s">
        <v>85</v>
      </c>
      <c r="AW259" s="13" t="s">
        <v>32</v>
      </c>
      <c r="AX259" s="13" t="s">
        <v>75</v>
      </c>
      <c r="AY259" s="232" t="s">
        <v>121</v>
      </c>
    </row>
    <row r="260" spans="1:65" s="14" customFormat="1">
      <c r="B260" s="233"/>
      <c r="C260" s="234"/>
      <c r="D260" s="217" t="s">
        <v>138</v>
      </c>
      <c r="E260" s="235" t="s">
        <v>1</v>
      </c>
      <c r="F260" s="236" t="s">
        <v>233</v>
      </c>
      <c r="G260" s="234"/>
      <c r="H260" s="237">
        <v>92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138</v>
      </c>
      <c r="AU260" s="243" t="s">
        <v>85</v>
      </c>
      <c r="AV260" s="14" t="s">
        <v>128</v>
      </c>
      <c r="AW260" s="14" t="s">
        <v>32</v>
      </c>
      <c r="AX260" s="14" t="s">
        <v>83</v>
      </c>
      <c r="AY260" s="243" t="s">
        <v>121</v>
      </c>
    </row>
    <row r="261" spans="1:65" s="2" customFormat="1" ht="16.350000000000001" customHeight="1">
      <c r="A261" s="33"/>
      <c r="B261" s="34"/>
      <c r="C261" s="244" t="s">
        <v>387</v>
      </c>
      <c r="D261" s="244" t="s">
        <v>354</v>
      </c>
      <c r="E261" s="245" t="s">
        <v>388</v>
      </c>
      <c r="F261" s="246" t="s">
        <v>389</v>
      </c>
      <c r="G261" s="247" t="s">
        <v>127</v>
      </c>
      <c r="H261" s="248">
        <v>184</v>
      </c>
      <c r="I261" s="249"/>
      <c r="J261" s="250">
        <f>ROUND(I261*H261,2)</f>
        <v>0</v>
      </c>
      <c r="K261" s="251"/>
      <c r="L261" s="252"/>
      <c r="M261" s="253" t="s">
        <v>1</v>
      </c>
      <c r="N261" s="254" t="s">
        <v>40</v>
      </c>
      <c r="O261" s="70"/>
      <c r="P261" s="213">
        <f>O261*H261</f>
        <v>0</v>
      </c>
      <c r="Q261" s="213">
        <v>9.0000000000000006E-5</v>
      </c>
      <c r="R261" s="213">
        <f>Q261*H261</f>
        <v>1.6560000000000002E-2</v>
      </c>
      <c r="S261" s="213">
        <v>0</v>
      </c>
      <c r="T261" s="214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5" t="s">
        <v>165</v>
      </c>
      <c r="AT261" s="215" t="s">
        <v>354</v>
      </c>
      <c r="AU261" s="215" t="s">
        <v>85</v>
      </c>
      <c r="AY261" s="16" t="s">
        <v>121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6" t="s">
        <v>83</v>
      </c>
      <c r="BK261" s="216">
        <f>ROUND(I261*H261,2)</f>
        <v>0</v>
      </c>
      <c r="BL261" s="16" t="s">
        <v>128</v>
      </c>
      <c r="BM261" s="215" t="s">
        <v>390</v>
      </c>
    </row>
    <row r="262" spans="1:65" s="2" customFormat="1">
      <c r="A262" s="33"/>
      <c r="B262" s="34"/>
      <c r="C262" s="35"/>
      <c r="D262" s="217" t="s">
        <v>130</v>
      </c>
      <c r="E262" s="35"/>
      <c r="F262" s="218" t="s">
        <v>389</v>
      </c>
      <c r="G262" s="35"/>
      <c r="H262" s="35"/>
      <c r="I262" s="114"/>
      <c r="J262" s="35"/>
      <c r="K262" s="35"/>
      <c r="L262" s="38"/>
      <c r="M262" s="219"/>
      <c r="N262" s="220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130</v>
      </c>
      <c r="AU262" s="16" t="s">
        <v>85</v>
      </c>
    </row>
    <row r="263" spans="1:65" s="13" customFormat="1">
      <c r="B263" s="222"/>
      <c r="C263" s="223"/>
      <c r="D263" s="217" t="s">
        <v>138</v>
      </c>
      <c r="E263" s="224" t="s">
        <v>1</v>
      </c>
      <c r="F263" s="225" t="s">
        <v>391</v>
      </c>
      <c r="G263" s="223"/>
      <c r="H263" s="226">
        <v>104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138</v>
      </c>
      <c r="AU263" s="232" t="s">
        <v>85</v>
      </c>
      <c r="AV263" s="13" t="s">
        <v>85</v>
      </c>
      <c r="AW263" s="13" t="s">
        <v>32</v>
      </c>
      <c r="AX263" s="13" t="s">
        <v>75</v>
      </c>
      <c r="AY263" s="232" t="s">
        <v>121</v>
      </c>
    </row>
    <row r="264" spans="1:65" s="13" customFormat="1">
      <c r="B264" s="222"/>
      <c r="C264" s="223"/>
      <c r="D264" s="217" t="s">
        <v>138</v>
      </c>
      <c r="E264" s="224" t="s">
        <v>1</v>
      </c>
      <c r="F264" s="225" t="s">
        <v>392</v>
      </c>
      <c r="G264" s="223"/>
      <c r="H264" s="226">
        <v>80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138</v>
      </c>
      <c r="AU264" s="232" t="s">
        <v>85</v>
      </c>
      <c r="AV264" s="13" t="s">
        <v>85</v>
      </c>
      <c r="AW264" s="13" t="s">
        <v>32</v>
      </c>
      <c r="AX264" s="13" t="s">
        <v>75</v>
      </c>
      <c r="AY264" s="232" t="s">
        <v>121</v>
      </c>
    </row>
    <row r="265" spans="1:65" s="14" customFormat="1">
      <c r="B265" s="233"/>
      <c r="C265" s="234"/>
      <c r="D265" s="217" t="s">
        <v>138</v>
      </c>
      <c r="E265" s="235" t="s">
        <v>1</v>
      </c>
      <c r="F265" s="236" t="s">
        <v>233</v>
      </c>
      <c r="G265" s="234"/>
      <c r="H265" s="237">
        <v>184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138</v>
      </c>
      <c r="AU265" s="243" t="s">
        <v>85</v>
      </c>
      <c r="AV265" s="14" t="s">
        <v>128</v>
      </c>
      <c r="AW265" s="14" t="s">
        <v>32</v>
      </c>
      <c r="AX265" s="14" t="s">
        <v>83</v>
      </c>
      <c r="AY265" s="243" t="s">
        <v>121</v>
      </c>
    </row>
    <row r="266" spans="1:65" s="2" customFormat="1" ht="16.350000000000001" customHeight="1">
      <c r="A266" s="33"/>
      <c r="B266" s="34"/>
      <c r="C266" s="244" t="s">
        <v>393</v>
      </c>
      <c r="D266" s="244" t="s">
        <v>354</v>
      </c>
      <c r="E266" s="245" t="s">
        <v>394</v>
      </c>
      <c r="F266" s="246" t="s">
        <v>395</v>
      </c>
      <c r="G266" s="247" t="s">
        <v>127</v>
      </c>
      <c r="H266" s="248">
        <v>104</v>
      </c>
      <c r="I266" s="249"/>
      <c r="J266" s="250">
        <f>ROUND(I266*H266,2)</f>
        <v>0</v>
      </c>
      <c r="K266" s="251"/>
      <c r="L266" s="252"/>
      <c r="M266" s="253" t="s">
        <v>1</v>
      </c>
      <c r="N266" s="254" t="s">
        <v>40</v>
      </c>
      <c r="O266" s="70"/>
      <c r="P266" s="213">
        <f>O266*H266</f>
        <v>0</v>
      </c>
      <c r="Q266" s="213">
        <v>5.1999999999999995E-4</v>
      </c>
      <c r="R266" s="213">
        <f>Q266*H266</f>
        <v>5.4079999999999996E-2</v>
      </c>
      <c r="S266" s="213">
        <v>0</v>
      </c>
      <c r="T266" s="214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5" t="s">
        <v>165</v>
      </c>
      <c r="AT266" s="215" t="s">
        <v>354</v>
      </c>
      <c r="AU266" s="215" t="s">
        <v>85</v>
      </c>
      <c r="AY266" s="16" t="s">
        <v>121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6" t="s">
        <v>83</v>
      </c>
      <c r="BK266" s="216">
        <f>ROUND(I266*H266,2)</f>
        <v>0</v>
      </c>
      <c r="BL266" s="16" t="s">
        <v>128</v>
      </c>
      <c r="BM266" s="215" t="s">
        <v>396</v>
      </c>
    </row>
    <row r="267" spans="1:65" s="2" customFormat="1">
      <c r="A267" s="33"/>
      <c r="B267" s="34"/>
      <c r="C267" s="35"/>
      <c r="D267" s="217" t="s">
        <v>130</v>
      </c>
      <c r="E267" s="35"/>
      <c r="F267" s="218" t="s">
        <v>395</v>
      </c>
      <c r="G267" s="35"/>
      <c r="H267" s="35"/>
      <c r="I267" s="114"/>
      <c r="J267" s="35"/>
      <c r="K267" s="35"/>
      <c r="L267" s="38"/>
      <c r="M267" s="219"/>
      <c r="N267" s="220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130</v>
      </c>
      <c r="AU267" s="16" t="s">
        <v>85</v>
      </c>
    </row>
    <row r="268" spans="1:65" s="13" customFormat="1">
      <c r="B268" s="222"/>
      <c r="C268" s="223"/>
      <c r="D268" s="217" t="s">
        <v>138</v>
      </c>
      <c r="E268" s="224" t="s">
        <v>1</v>
      </c>
      <c r="F268" s="225" t="s">
        <v>391</v>
      </c>
      <c r="G268" s="223"/>
      <c r="H268" s="226">
        <v>104</v>
      </c>
      <c r="I268" s="227"/>
      <c r="J268" s="223"/>
      <c r="K268" s="223"/>
      <c r="L268" s="228"/>
      <c r="M268" s="229"/>
      <c r="N268" s="230"/>
      <c r="O268" s="230"/>
      <c r="P268" s="230"/>
      <c r="Q268" s="230"/>
      <c r="R268" s="230"/>
      <c r="S268" s="230"/>
      <c r="T268" s="231"/>
      <c r="AT268" s="232" t="s">
        <v>138</v>
      </c>
      <c r="AU268" s="232" t="s">
        <v>85</v>
      </c>
      <c r="AV268" s="13" t="s">
        <v>85</v>
      </c>
      <c r="AW268" s="13" t="s">
        <v>32</v>
      </c>
      <c r="AX268" s="13" t="s">
        <v>83</v>
      </c>
      <c r="AY268" s="232" t="s">
        <v>121</v>
      </c>
    </row>
    <row r="269" spans="1:65" s="2" customFormat="1" ht="16.350000000000001" customHeight="1">
      <c r="A269" s="33"/>
      <c r="B269" s="34"/>
      <c r="C269" s="244" t="s">
        <v>397</v>
      </c>
      <c r="D269" s="244" t="s">
        <v>354</v>
      </c>
      <c r="E269" s="245" t="s">
        <v>398</v>
      </c>
      <c r="F269" s="246" t="s">
        <v>399</v>
      </c>
      <c r="G269" s="247" t="s">
        <v>127</v>
      </c>
      <c r="H269" s="248">
        <v>80</v>
      </c>
      <c r="I269" s="249"/>
      <c r="J269" s="250">
        <f>ROUND(I269*H269,2)</f>
        <v>0</v>
      </c>
      <c r="K269" s="251"/>
      <c r="L269" s="252"/>
      <c r="M269" s="253" t="s">
        <v>1</v>
      </c>
      <c r="N269" s="254" t="s">
        <v>40</v>
      </c>
      <c r="O269" s="70"/>
      <c r="P269" s="213">
        <f>O269*H269</f>
        <v>0</v>
      </c>
      <c r="Q269" s="213">
        <v>5.6999999999999998E-4</v>
      </c>
      <c r="R269" s="213">
        <f>Q269*H269</f>
        <v>4.5600000000000002E-2</v>
      </c>
      <c r="S269" s="213">
        <v>0</v>
      </c>
      <c r="T269" s="214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5" t="s">
        <v>165</v>
      </c>
      <c r="AT269" s="215" t="s">
        <v>354</v>
      </c>
      <c r="AU269" s="215" t="s">
        <v>85</v>
      </c>
      <c r="AY269" s="16" t="s">
        <v>121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6" t="s">
        <v>83</v>
      </c>
      <c r="BK269" s="216">
        <f>ROUND(I269*H269,2)</f>
        <v>0</v>
      </c>
      <c r="BL269" s="16" t="s">
        <v>128</v>
      </c>
      <c r="BM269" s="215" t="s">
        <v>400</v>
      </c>
    </row>
    <row r="270" spans="1:65" s="2" customFormat="1">
      <c r="A270" s="33"/>
      <c r="B270" s="34"/>
      <c r="C270" s="35"/>
      <c r="D270" s="217" t="s">
        <v>130</v>
      </c>
      <c r="E270" s="35"/>
      <c r="F270" s="218" t="s">
        <v>399</v>
      </c>
      <c r="G270" s="35"/>
      <c r="H270" s="35"/>
      <c r="I270" s="114"/>
      <c r="J270" s="35"/>
      <c r="K270" s="35"/>
      <c r="L270" s="38"/>
      <c r="M270" s="219"/>
      <c r="N270" s="220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130</v>
      </c>
      <c r="AU270" s="16" t="s">
        <v>85</v>
      </c>
    </row>
    <row r="271" spans="1:65" s="13" customFormat="1">
      <c r="B271" s="222"/>
      <c r="C271" s="223"/>
      <c r="D271" s="217" t="s">
        <v>138</v>
      </c>
      <c r="E271" s="224" t="s">
        <v>1</v>
      </c>
      <c r="F271" s="225" t="s">
        <v>392</v>
      </c>
      <c r="G271" s="223"/>
      <c r="H271" s="226">
        <v>80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138</v>
      </c>
      <c r="AU271" s="232" t="s">
        <v>85</v>
      </c>
      <c r="AV271" s="13" t="s">
        <v>85</v>
      </c>
      <c r="AW271" s="13" t="s">
        <v>32</v>
      </c>
      <c r="AX271" s="13" t="s">
        <v>83</v>
      </c>
      <c r="AY271" s="232" t="s">
        <v>121</v>
      </c>
    </row>
    <row r="272" spans="1:65" s="2" customFormat="1" ht="16.350000000000001" customHeight="1">
      <c r="A272" s="33"/>
      <c r="B272" s="34"/>
      <c r="C272" s="244" t="s">
        <v>401</v>
      </c>
      <c r="D272" s="244" t="s">
        <v>354</v>
      </c>
      <c r="E272" s="245" t="s">
        <v>402</v>
      </c>
      <c r="F272" s="246" t="s">
        <v>403</v>
      </c>
      <c r="G272" s="247" t="s">
        <v>127</v>
      </c>
      <c r="H272" s="248">
        <v>8</v>
      </c>
      <c r="I272" s="249"/>
      <c r="J272" s="250">
        <f>ROUND(I272*H272,2)</f>
        <v>0</v>
      </c>
      <c r="K272" s="251"/>
      <c r="L272" s="252"/>
      <c r="M272" s="253" t="s">
        <v>1</v>
      </c>
      <c r="N272" s="254" t="s">
        <v>40</v>
      </c>
      <c r="O272" s="70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5" t="s">
        <v>165</v>
      </c>
      <c r="AT272" s="215" t="s">
        <v>354</v>
      </c>
      <c r="AU272" s="215" t="s">
        <v>85</v>
      </c>
      <c r="AY272" s="16" t="s">
        <v>121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6" t="s">
        <v>83</v>
      </c>
      <c r="BK272" s="216">
        <f>ROUND(I272*H272,2)</f>
        <v>0</v>
      </c>
      <c r="BL272" s="16" t="s">
        <v>128</v>
      </c>
      <c r="BM272" s="215" t="s">
        <v>404</v>
      </c>
    </row>
    <row r="273" spans="1:65" s="2" customFormat="1">
      <c r="A273" s="33"/>
      <c r="B273" s="34"/>
      <c r="C273" s="35"/>
      <c r="D273" s="217" t="s">
        <v>130</v>
      </c>
      <c r="E273" s="35"/>
      <c r="F273" s="218" t="s">
        <v>403</v>
      </c>
      <c r="G273" s="35"/>
      <c r="H273" s="35"/>
      <c r="I273" s="114"/>
      <c r="J273" s="35"/>
      <c r="K273" s="35"/>
      <c r="L273" s="38"/>
      <c r="M273" s="219"/>
      <c r="N273" s="220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130</v>
      </c>
      <c r="AU273" s="16" t="s">
        <v>85</v>
      </c>
    </row>
    <row r="274" spans="1:65" s="13" customFormat="1">
      <c r="B274" s="222"/>
      <c r="C274" s="223"/>
      <c r="D274" s="217" t="s">
        <v>138</v>
      </c>
      <c r="E274" s="224" t="s">
        <v>1</v>
      </c>
      <c r="F274" s="225" t="s">
        <v>405</v>
      </c>
      <c r="G274" s="223"/>
      <c r="H274" s="226">
        <v>8</v>
      </c>
      <c r="I274" s="227"/>
      <c r="J274" s="223"/>
      <c r="K274" s="223"/>
      <c r="L274" s="228"/>
      <c r="M274" s="229"/>
      <c r="N274" s="230"/>
      <c r="O274" s="230"/>
      <c r="P274" s="230"/>
      <c r="Q274" s="230"/>
      <c r="R274" s="230"/>
      <c r="S274" s="230"/>
      <c r="T274" s="231"/>
      <c r="AT274" s="232" t="s">
        <v>138</v>
      </c>
      <c r="AU274" s="232" t="s">
        <v>85</v>
      </c>
      <c r="AV274" s="13" t="s">
        <v>85</v>
      </c>
      <c r="AW274" s="13" t="s">
        <v>32</v>
      </c>
      <c r="AX274" s="13" t="s">
        <v>83</v>
      </c>
      <c r="AY274" s="232" t="s">
        <v>121</v>
      </c>
    </row>
    <row r="275" spans="1:65" s="2" customFormat="1" ht="16.350000000000001" customHeight="1">
      <c r="A275" s="33"/>
      <c r="B275" s="34"/>
      <c r="C275" s="244" t="s">
        <v>406</v>
      </c>
      <c r="D275" s="244" t="s">
        <v>354</v>
      </c>
      <c r="E275" s="245" t="s">
        <v>407</v>
      </c>
      <c r="F275" s="246" t="s">
        <v>408</v>
      </c>
      <c r="G275" s="247" t="s">
        <v>127</v>
      </c>
      <c r="H275" s="248">
        <v>13</v>
      </c>
      <c r="I275" s="249">
        <v>24450</v>
      </c>
      <c r="J275" s="250">
        <f>ROUND(I275*H275,2)</f>
        <v>317850</v>
      </c>
      <c r="K275" s="251"/>
      <c r="L275" s="252"/>
      <c r="M275" s="253" t="s">
        <v>1</v>
      </c>
      <c r="N275" s="254" t="s">
        <v>40</v>
      </c>
      <c r="O275" s="70"/>
      <c r="P275" s="213">
        <f>O275*H275</f>
        <v>0</v>
      </c>
      <c r="Q275" s="213">
        <v>1.23475</v>
      </c>
      <c r="R275" s="213">
        <f>Q275*H275</f>
        <v>16.051749999999998</v>
      </c>
      <c r="S275" s="213">
        <v>0</v>
      </c>
      <c r="T275" s="214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15" t="s">
        <v>165</v>
      </c>
      <c r="AT275" s="215" t="s">
        <v>354</v>
      </c>
      <c r="AU275" s="215" t="s">
        <v>85</v>
      </c>
      <c r="AY275" s="16" t="s">
        <v>121</v>
      </c>
      <c r="BE275" s="216">
        <f>IF(N275="základní",J275,0)</f>
        <v>317850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6" t="s">
        <v>83</v>
      </c>
      <c r="BK275" s="216">
        <f>ROUND(I275*H275,2)</f>
        <v>317850</v>
      </c>
      <c r="BL275" s="16" t="s">
        <v>128</v>
      </c>
      <c r="BM275" s="215" t="s">
        <v>409</v>
      </c>
    </row>
    <row r="276" spans="1:65" s="2" customFormat="1">
      <c r="A276" s="33"/>
      <c r="B276" s="34"/>
      <c r="C276" s="35"/>
      <c r="D276" s="217" t="s">
        <v>130</v>
      </c>
      <c r="E276" s="35"/>
      <c r="F276" s="218" t="s">
        <v>410</v>
      </c>
      <c r="G276" s="35"/>
      <c r="H276" s="35"/>
      <c r="I276" s="114"/>
      <c r="J276" s="35"/>
      <c r="K276" s="35"/>
      <c r="L276" s="38"/>
      <c r="M276" s="219"/>
      <c r="N276" s="220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130</v>
      </c>
      <c r="AU276" s="16" t="s">
        <v>85</v>
      </c>
    </row>
    <row r="277" spans="1:65" s="2" customFormat="1" ht="16.350000000000001" customHeight="1">
      <c r="A277" s="33"/>
      <c r="B277" s="34"/>
      <c r="C277" s="244" t="s">
        <v>411</v>
      </c>
      <c r="D277" s="244" t="s">
        <v>354</v>
      </c>
      <c r="E277" s="245" t="s">
        <v>412</v>
      </c>
      <c r="F277" s="246" t="s">
        <v>413</v>
      </c>
      <c r="G277" s="247" t="s">
        <v>127</v>
      </c>
      <c r="H277" s="248">
        <v>18</v>
      </c>
      <c r="I277" s="249">
        <v>2230</v>
      </c>
      <c r="J277" s="250">
        <f>ROUND(I277*H277,2)</f>
        <v>40140</v>
      </c>
      <c r="K277" s="251"/>
      <c r="L277" s="252"/>
      <c r="M277" s="253" t="s">
        <v>1</v>
      </c>
      <c r="N277" s="254" t="s">
        <v>40</v>
      </c>
      <c r="O277" s="70"/>
      <c r="P277" s="213">
        <f>O277*H277</f>
        <v>0</v>
      </c>
      <c r="Q277" s="213">
        <v>0.10299999999999999</v>
      </c>
      <c r="R277" s="213">
        <f>Q277*H277</f>
        <v>1.8539999999999999</v>
      </c>
      <c r="S277" s="213">
        <v>0</v>
      </c>
      <c r="T277" s="214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15" t="s">
        <v>165</v>
      </c>
      <c r="AT277" s="215" t="s">
        <v>354</v>
      </c>
      <c r="AU277" s="215" t="s">
        <v>85</v>
      </c>
      <c r="AY277" s="16" t="s">
        <v>121</v>
      </c>
      <c r="BE277" s="216">
        <f>IF(N277="základní",J277,0)</f>
        <v>40140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6" t="s">
        <v>83</v>
      </c>
      <c r="BK277" s="216">
        <f>ROUND(I277*H277,2)</f>
        <v>40140</v>
      </c>
      <c r="BL277" s="16" t="s">
        <v>128</v>
      </c>
      <c r="BM277" s="215" t="s">
        <v>414</v>
      </c>
    </row>
    <row r="278" spans="1:65" s="2" customFormat="1">
      <c r="A278" s="33"/>
      <c r="B278" s="34"/>
      <c r="C278" s="35"/>
      <c r="D278" s="217" t="s">
        <v>130</v>
      </c>
      <c r="E278" s="35"/>
      <c r="F278" s="218" t="s">
        <v>415</v>
      </c>
      <c r="G278" s="35"/>
      <c r="H278" s="35"/>
      <c r="I278" s="114"/>
      <c r="J278" s="35"/>
      <c r="K278" s="35"/>
      <c r="L278" s="38"/>
      <c r="M278" s="219"/>
      <c r="N278" s="220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130</v>
      </c>
      <c r="AU278" s="16" t="s">
        <v>85</v>
      </c>
    </row>
    <row r="279" spans="1:65" s="2" customFormat="1" ht="16.350000000000001" customHeight="1">
      <c r="A279" s="33"/>
      <c r="B279" s="34"/>
      <c r="C279" s="244" t="s">
        <v>416</v>
      </c>
      <c r="D279" s="244" t="s">
        <v>354</v>
      </c>
      <c r="E279" s="245" t="s">
        <v>417</v>
      </c>
      <c r="F279" s="246" t="s">
        <v>418</v>
      </c>
      <c r="G279" s="247" t="s">
        <v>127</v>
      </c>
      <c r="H279" s="248">
        <v>6</v>
      </c>
      <c r="I279" s="249">
        <v>200</v>
      </c>
      <c r="J279" s="250">
        <f>ROUND(I279*H279,2)</f>
        <v>1200</v>
      </c>
      <c r="K279" s="251"/>
      <c r="L279" s="252"/>
      <c r="M279" s="253" t="s">
        <v>1</v>
      </c>
      <c r="N279" s="254" t="s">
        <v>40</v>
      </c>
      <c r="O279" s="70"/>
      <c r="P279" s="213">
        <f>O279*H279</f>
        <v>0</v>
      </c>
      <c r="Q279" s="213">
        <v>0</v>
      </c>
      <c r="R279" s="213">
        <f>Q279*H279</f>
        <v>0</v>
      </c>
      <c r="S279" s="213">
        <v>0</v>
      </c>
      <c r="T279" s="214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15" t="s">
        <v>165</v>
      </c>
      <c r="AT279" s="215" t="s">
        <v>354</v>
      </c>
      <c r="AU279" s="215" t="s">
        <v>85</v>
      </c>
      <c r="AY279" s="16" t="s">
        <v>121</v>
      </c>
      <c r="BE279" s="216">
        <f>IF(N279="základní",J279,0)</f>
        <v>1200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83</v>
      </c>
      <c r="BK279" s="216">
        <f>ROUND(I279*H279,2)</f>
        <v>1200</v>
      </c>
      <c r="BL279" s="16" t="s">
        <v>128</v>
      </c>
      <c r="BM279" s="215" t="s">
        <v>419</v>
      </c>
    </row>
    <row r="280" spans="1:65" s="2" customFormat="1">
      <c r="A280" s="33"/>
      <c r="B280" s="34"/>
      <c r="C280" s="35"/>
      <c r="D280" s="217" t="s">
        <v>130</v>
      </c>
      <c r="E280" s="35"/>
      <c r="F280" s="218" t="s">
        <v>420</v>
      </c>
      <c r="G280" s="35"/>
      <c r="H280" s="35"/>
      <c r="I280" s="114"/>
      <c r="J280" s="35"/>
      <c r="K280" s="35"/>
      <c r="L280" s="38"/>
      <c r="M280" s="219"/>
      <c r="N280" s="220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130</v>
      </c>
      <c r="AU280" s="16" t="s">
        <v>85</v>
      </c>
    </row>
    <row r="281" spans="1:65" s="2" customFormat="1" ht="16.350000000000001" customHeight="1">
      <c r="A281" s="33"/>
      <c r="B281" s="34"/>
      <c r="C281" s="244" t="s">
        <v>421</v>
      </c>
      <c r="D281" s="244" t="s">
        <v>354</v>
      </c>
      <c r="E281" s="245" t="s">
        <v>422</v>
      </c>
      <c r="F281" s="246" t="s">
        <v>423</v>
      </c>
      <c r="G281" s="247" t="s">
        <v>127</v>
      </c>
      <c r="H281" s="248">
        <v>10</v>
      </c>
      <c r="I281" s="249">
        <v>160</v>
      </c>
      <c r="J281" s="250">
        <f>ROUND(I281*H281,2)</f>
        <v>1600</v>
      </c>
      <c r="K281" s="251"/>
      <c r="L281" s="252"/>
      <c r="M281" s="253" t="s">
        <v>1</v>
      </c>
      <c r="N281" s="254" t="s">
        <v>40</v>
      </c>
      <c r="O281" s="70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5" t="s">
        <v>165</v>
      </c>
      <c r="AT281" s="215" t="s">
        <v>354</v>
      </c>
      <c r="AU281" s="215" t="s">
        <v>85</v>
      </c>
      <c r="AY281" s="16" t="s">
        <v>121</v>
      </c>
      <c r="BE281" s="216">
        <f>IF(N281="základní",J281,0)</f>
        <v>1600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6" t="s">
        <v>83</v>
      </c>
      <c r="BK281" s="216">
        <f>ROUND(I281*H281,2)</f>
        <v>1600</v>
      </c>
      <c r="BL281" s="16" t="s">
        <v>128</v>
      </c>
      <c r="BM281" s="215" t="s">
        <v>424</v>
      </c>
    </row>
    <row r="282" spans="1:65" s="2" customFormat="1">
      <c r="A282" s="33"/>
      <c r="B282" s="34"/>
      <c r="C282" s="35"/>
      <c r="D282" s="217" t="s">
        <v>130</v>
      </c>
      <c r="E282" s="35"/>
      <c r="F282" s="218" t="s">
        <v>425</v>
      </c>
      <c r="G282" s="35"/>
      <c r="H282" s="35"/>
      <c r="I282" s="114"/>
      <c r="J282" s="35"/>
      <c r="K282" s="35"/>
      <c r="L282" s="38"/>
      <c r="M282" s="219"/>
      <c r="N282" s="220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130</v>
      </c>
      <c r="AU282" s="16" t="s">
        <v>85</v>
      </c>
    </row>
    <row r="283" spans="1:65" s="2" customFormat="1" ht="16.350000000000001" customHeight="1">
      <c r="A283" s="33"/>
      <c r="B283" s="34"/>
      <c r="C283" s="244" t="s">
        <v>426</v>
      </c>
      <c r="D283" s="244" t="s">
        <v>354</v>
      </c>
      <c r="E283" s="245" t="s">
        <v>427</v>
      </c>
      <c r="F283" s="246" t="s">
        <v>428</v>
      </c>
      <c r="G283" s="247" t="s">
        <v>127</v>
      </c>
      <c r="H283" s="248">
        <v>144</v>
      </c>
      <c r="I283" s="249">
        <v>830</v>
      </c>
      <c r="J283" s="250">
        <f>ROUND(I283*H283,2)</f>
        <v>119520</v>
      </c>
      <c r="K283" s="251"/>
      <c r="L283" s="252"/>
      <c r="M283" s="253" t="s">
        <v>1</v>
      </c>
      <c r="N283" s="254" t="s">
        <v>40</v>
      </c>
      <c r="O283" s="70"/>
      <c r="P283" s="213">
        <f>O283*H283</f>
        <v>0</v>
      </c>
      <c r="Q283" s="213">
        <v>1.0030000000000001E-2</v>
      </c>
      <c r="R283" s="213">
        <f>Q283*H283</f>
        <v>1.44432</v>
      </c>
      <c r="S283" s="213">
        <v>0</v>
      </c>
      <c r="T283" s="214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5" t="s">
        <v>429</v>
      </c>
      <c r="AT283" s="215" t="s">
        <v>354</v>
      </c>
      <c r="AU283" s="215" t="s">
        <v>85</v>
      </c>
      <c r="AY283" s="16" t="s">
        <v>121</v>
      </c>
      <c r="BE283" s="216">
        <f>IF(N283="základní",J283,0)</f>
        <v>119520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6" t="s">
        <v>83</v>
      </c>
      <c r="BK283" s="216">
        <f>ROUND(I283*H283,2)</f>
        <v>119520</v>
      </c>
      <c r="BL283" s="16" t="s">
        <v>429</v>
      </c>
      <c r="BM283" s="215" t="s">
        <v>430</v>
      </c>
    </row>
    <row r="284" spans="1:65" s="2" customFormat="1">
      <c r="A284" s="33"/>
      <c r="B284" s="34"/>
      <c r="C284" s="35"/>
      <c r="D284" s="217" t="s">
        <v>130</v>
      </c>
      <c r="E284" s="35"/>
      <c r="F284" s="218" t="s">
        <v>431</v>
      </c>
      <c r="G284" s="35"/>
      <c r="H284" s="35"/>
      <c r="I284" s="114"/>
      <c r="J284" s="35"/>
      <c r="K284" s="35"/>
      <c r="L284" s="38"/>
      <c r="M284" s="219"/>
      <c r="N284" s="220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130</v>
      </c>
      <c r="AU284" s="16" t="s">
        <v>85</v>
      </c>
    </row>
    <row r="285" spans="1:65" s="2" customFormat="1" ht="16.350000000000001" customHeight="1">
      <c r="A285" s="33"/>
      <c r="B285" s="34"/>
      <c r="C285" s="244" t="s">
        <v>432</v>
      </c>
      <c r="D285" s="244" t="s">
        <v>354</v>
      </c>
      <c r="E285" s="245" t="s">
        <v>433</v>
      </c>
      <c r="F285" s="246" t="s">
        <v>434</v>
      </c>
      <c r="G285" s="247" t="s">
        <v>127</v>
      </c>
      <c r="H285" s="248">
        <v>5</v>
      </c>
      <c r="I285" s="249">
        <v>890</v>
      </c>
      <c r="J285" s="250">
        <f>ROUND(I285*H285,2)</f>
        <v>4450</v>
      </c>
      <c r="K285" s="251"/>
      <c r="L285" s="252"/>
      <c r="M285" s="253" t="s">
        <v>1</v>
      </c>
      <c r="N285" s="254" t="s">
        <v>40</v>
      </c>
      <c r="O285" s="70"/>
      <c r="P285" s="213">
        <f>O285*H285</f>
        <v>0</v>
      </c>
      <c r="Q285" s="213">
        <v>1.014E-2</v>
      </c>
      <c r="R285" s="213">
        <f>Q285*H285</f>
        <v>5.0699999999999995E-2</v>
      </c>
      <c r="S285" s="213">
        <v>0</v>
      </c>
      <c r="T285" s="214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5" t="s">
        <v>429</v>
      </c>
      <c r="AT285" s="215" t="s">
        <v>354</v>
      </c>
      <c r="AU285" s="215" t="s">
        <v>85</v>
      </c>
      <c r="AY285" s="16" t="s">
        <v>121</v>
      </c>
      <c r="BE285" s="216">
        <f>IF(N285="základní",J285,0)</f>
        <v>4450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6" t="s">
        <v>83</v>
      </c>
      <c r="BK285" s="216">
        <f>ROUND(I285*H285,2)</f>
        <v>4450</v>
      </c>
      <c r="BL285" s="16" t="s">
        <v>429</v>
      </c>
      <c r="BM285" s="215" t="s">
        <v>435</v>
      </c>
    </row>
    <row r="286" spans="1:65" s="2" customFormat="1">
      <c r="A286" s="33"/>
      <c r="B286" s="34"/>
      <c r="C286" s="35"/>
      <c r="D286" s="217" t="s">
        <v>130</v>
      </c>
      <c r="E286" s="35"/>
      <c r="F286" s="218" t="s">
        <v>436</v>
      </c>
      <c r="G286" s="35"/>
      <c r="H286" s="35"/>
      <c r="I286" s="114"/>
      <c r="J286" s="35"/>
      <c r="K286" s="35"/>
      <c r="L286" s="38"/>
      <c r="M286" s="219"/>
      <c r="N286" s="220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130</v>
      </c>
      <c r="AU286" s="16" t="s">
        <v>85</v>
      </c>
    </row>
    <row r="287" spans="1:65" s="2" customFormat="1" ht="16.350000000000001" customHeight="1">
      <c r="A287" s="33"/>
      <c r="B287" s="34"/>
      <c r="C287" s="244" t="s">
        <v>437</v>
      </c>
      <c r="D287" s="244" t="s">
        <v>354</v>
      </c>
      <c r="E287" s="245" t="s">
        <v>438</v>
      </c>
      <c r="F287" s="246" t="s">
        <v>439</v>
      </c>
      <c r="G287" s="247" t="s">
        <v>127</v>
      </c>
      <c r="H287" s="248">
        <v>840</v>
      </c>
      <c r="I287" s="249">
        <v>27</v>
      </c>
      <c r="J287" s="250">
        <f>ROUND(I287*H287,2)</f>
        <v>22680</v>
      </c>
      <c r="K287" s="251"/>
      <c r="L287" s="252"/>
      <c r="M287" s="253" t="s">
        <v>1</v>
      </c>
      <c r="N287" s="254" t="s">
        <v>40</v>
      </c>
      <c r="O287" s="70"/>
      <c r="P287" s="213">
        <f>O287*H287</f>
        <v>0</v>
      </c>
      <c r="Q287" s="213">
        <v>1.8000000000000001E-4</v>
      </c>
      <c r="R287" s="213">
        <f>Q287*H287</f>
        <v>0.1512</v>
      </c>
      <c r="S287" s="213">
        <v>0</v>
      </c>
      <c r="T287" s="214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15" t="s">
        <v>165</v>
      </c>
      <c r="AT287" s="215" t="s">
        <v>354</v>
      </c>
      <c r="AU287" s="215" t="s">
        <v>85</v>
      </c>
      <c r="AY287" s="16" t="s">
        <v>121</v>
      </c>
      <c r="BE287" s="216">
        <f>IF(N287="základní",J287,0)</f>
        <v>22680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6" t="s">
        <v>83</v>
      </c>
      <c r="BK287" s="216">
        <f>ROUND(I287*H287,2)</f>
        <v>22680</v>
      </c>
      <c r="BL287" s="16" t="s">
        <v>128</v>
      </c>
      <c r="BM287" s="215" t="s">
        <v>440</v>
      </c>
    </row>
    <row r="288" spans="1:65" s="2" customFormat="1">
      <c r="A288" s="33"/>
      <c r="B288" s="34"/>
      <c r="C288" s="35"/>
      <c r="D288" s="217" t="s">
        <v>130</v>
      </c>
      <c r="E288" s="35"/>
      <c r="F288" s="218" t="s">
        <v>441</v>
      </c>
      <c r="G288" s="35"/>
      <c r="H288" s="35"/>
      <c r="I288" s="114"/>
      <c r="J288" s="35"/>
      <c r="K288" s="35"/>
      <c r="L288" s="38"/>
      <c r="M288" s="219"/>
      <c r="N288" s="220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130</v>
      </c>
      <c r="AU288" s="16" t="s">
        <v>85</v>
      </c>
    </row>
    <row r="289" spans="1:65" s="13" customFormat="1">
      <c r="B289" s="222"/>
      <c r="C289" s="223"/>
      <c r="D289" s="217" t="s">
        <v>138</v>
      </c>
      <c r="E289" s="224" t="s">
        <v>1</v>
      </c>
      <c r="F289" s="225" t="s">
        <v>442</v>
      </c>
      <c r="G289" s="223"/>
      <c r="H289" s="226">
        <v>480</v>
      </c>
      <c r="I289" s="227"/>
      <c r="J289" s="223"/>
      <c r="K289" s="223"/>
      <c r="L289" s="228"/>
      <c r="M289" s="229"/>
      <c r="N289" s="230"/>
      <c r="O289" s="230"/>
      <c r="P289" s="230"/>
      <c r="Q289" s="230"/>
      <c r="R289" s="230"/>
      <c r="S289" s="230"/>
      <c r="T289" s="231"/>
      <c r="AT289" s="232" t="s">
        <v>138</v>
      </c>
      <c r="AU289" s="232" t="s">
        <v>85</v>
      </c>
      <c r="AV289" s="13" t="s">
        <v>85</v>
      </c>
      <c r="AW289" s="13" t="s">
        <v>32</v>
      </c>
      <c r="AX289" s="13" t="s">
        <v>75</v>
      </c>
      <c r="AY289" s="232" t="s">
        <v>121</v>
      </c>
    </row>
    <row r="290" spans="1:65" s="13" customFormat="1">
      <c r="B290" s="222"/>
      <c r="C290" s="223"/>
      <c r="D290" s="217" t="s">
        <v>138</v>
      </c>
      <c r="E290" s="224" t="s">
        <v>1</v>
      </c>
      <c r="F290" s="225" t="s">
        <v>272</v>
      </c>
      <c r="G290" s="223"/>
      <c r="H290" s="226">
        <v>60</v>
      </c>
      <c r="I290" s="227"/>
      <c r="J290" s="223"/>
      <c r="K290" s="223"/>
      <c r="L290" s="228"/>
      <c r="M290" s="229"/>
      <c r="N290" s="230"/>
      <c r="O290" s="230"/>
      <c r="P290" s="230"/>
      <c r="Q290" s="230"/>
      <c r="R290" s="230"/>
      <c r="S290" s="230"/>
      <c r="T290" s="231"/>
      <c r="AT290" s="232" t="s">
        <v>138</v>
      </c>
      <c r="AU290" s="232" t="s">
        <v>85</v>
      </c>
      <c r="AV290" s="13" t="s">
        <v>85</v>
      </c>
      <c r="AW290" s="13" t="s">
        <v>32</v>
      </c>
      <c r="AX290" s="13" t="s">
        <v>75</v>
      </c>
      <c r="AY290" s="232" t="s">
        <v>121</v>
      </c>
    </row>
    <row r="291" spans="1:65" s="13" customFormat="1">
      <c r="B291" s="222"/>
      <c r="C291" s="223"/>
      <c r="D291" s="217" t="s">
        <v>138</v>
      </c>
      <c r="E291" s="224" t="s">
        <v>1</v>
      </c>
      <c r="F291" s="225" t="s">
        <v>443</v>
      </c>
      <c r="G291" s="223"/>
      <c r="H291" s="226">
        <v>300</v>
      </c>
      <c r="I291" s="227"/>
      <c r="J291" s="223"/>
      <c r="K291" s="223"/>
      <c r="L291" s="228"/>
      <c r="M291" s="229"/>
      <c r="N291" s="230"/>
      <c r="O291" s="230"/>
      <c r="P291" s="230"/>
      <c r="Q291" s="230"/>
      <c r="R291" s="230"/>
      <c r="S291" s="230"/>
      <c r="T291" s="231"/>
      <c r="AT291" s="232" t="s">
        <v>138</v>
      </c>
      <c r="AU291" s="232" t="s">
        <v>85</v>
      </c>
      <c r="AV291" s="13" t="s">
        <v>85</v>
      </c>
      <c r="AW291" s="13" t="s">
        <v>32</v>
      </c>
      <c r="AX291" s="13" t="s">
        <v>75</v>
      </c>
      <c r="AY291" s="232" t="s">
        <v>121</v>
      </c>
    </row>
    <row r="292" spans="1:65" s="14" customFormat="1">
      <c r="B292" s="233"/>
      <c r="C292" s="234"/>
      <c r="D292" s="217" t="s">
        <v>138</v>
      </c>
      <c r="E292" s="235" t="s">
        <v>1</v>
      </c>
      <c r="F292" s="236" t="s">
        <v>233</v>
      </c>
      <c r="G292" s="234"/>
      <c r="H292" s="237">
        <v>840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138</v>
      </c>
      <c r="AU292" s="243" t="s">
        <v>85</v>
      </c>
      <c r="AV292" s="14" t="s">
        <v>128</v>
      </c>
      <c r="AW292" s="14" t="s">
        <v>32</v>
      </c>
      <c r="AX292" s="14" t="s">
        <v>83</v>
      </c>
      <c r="AY292" s="243" t="s">
        <v>121</v>
      </c>
    </row>
    <row r="293" spans="1:65" s="12" customFormat="1" ht="26.1" customHeight="1">
      <c r="B293" s="187"/>
      <c r="C293" s="188"/>
      <c r="D293" s="189" t="s">
        <v>74</v>
      </c>
      <c r="E293" s="190" t="s">
        <v>444</v>
      </c>
      <c r="F293" s="190" t="s">
        <v>445</v>
      </c>
      <c r="G293" s="188"/>
      <c r="H293" s="188"/>
      <c r="I293" s="191"/>
      <c r="J293" s="192">
        <f>BK293</f>
        <v>0</v>
      </c>
      <c r="K293" s="188"/>
      <c r="L293" s="193"/>
      <c r="M293" s="194"/>
      <c r="N293" s="195"/>
      <c r="O293" s="195"/>
      <c r="P293" s="196">
        <f>SUM(P294:P318)</f>
        <v>0</v>
      </c>
      <c r="Q293" s="195"/>
      <c r="R293" s="196">
        <f>SUM(R294:R318)</f>
        <v>0</v>
      </c>
      <c r="S293" s="195"/>
      <c r="T293" s="197">
        <f>SUM(T294:T318)</f>
        <v>0</v>
      </c>
      <c r="AR293" s="198" t="s">
        <v>128</v>
      </c>
      <c r="AT293" s="199" t="s">
        <v>74</v>
      </c>
      <c r="AU293" s="199" t="s">
        <v>75</v>
      </c>
      <c r="AY293" s="198" t="s">
        <v>121</v>
      </c>
      <c r="BK293" s="200">
        <f>SUM(BK294:BK318)</f>
        <v>0</v>
      </c>
    </row>
    <row r="294" spans="1:65" s="2" customFormat="1" ht="16.350000000000001" customHeight="1">
      <c r="A294" s="33"/>
      <c r="B294" s="34"/>
      <c r="C294" s="203" t="s">
        <v>446</v>
      </c>
      <c r="D294" s="203" t="s">
        <v>124</v>
      </c>
      <c r="E294" s="204" t="s">
        <v>447</v>
      </c>
      <c r="F294" s="205" t="s">
        <v>448</v>
      </c>
      <c r="G294" s="206" t="s">
        <v>127</v>
      </c>
      <c r="H294" s="207">
        <v>3</v>
      </c>
      <c r="I294" s="208"/>
      <c r="J294" s="209">
        <f>ROUND(I294*H294,2)</f>
        <v>0</v>
      </c>
      <c r="K294" s="210"/>
      <c r="L294" s="38"/>
      <c r="M294" s="211" t="s">
        <v>1</v>
      </c>
      <c r="N294" s="212" t="s">
        <v>40</v>
      </c>
      <c r="O294" s="70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15" t="s">
        <v>429</v>
      </c>
      <c r="AT294" s="215" t="s">
        <v>124</v>
      </c>
      <c r="AU294" s="215" t="s">
        <v>83</v>
      </c>
      <c r="AY294" s="16" t="s">
        <v>121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6" t="s">
        <v>83</v>
      </c>
      <c r="BK294" s="216">
        <f>ROUND(I294*H294,2)</f>
        <v>0</v>
      </c>
      <c r="BL294" s="16" t="s">
        <v>429</v>
      </c>
      <c r="BM294" s="215" t="s">
        <v>449</v>
      </c>
    </row>
    <row r="295" spans="1:65" s="2" customFormat="1" ht="29.25">
      <c r="A295" s="33"/>
      <c r="B295" s="34"/>
      <c r="C295" s="35"/>
      <c r="D295" s="217" t="s">
        <v>130</v>
      </c>
      <c r="E295" s="35"/>
      <c r="F295" s="218" t="s">
        <v>450</v>
      </c>
      <c r="G295" s="35"/>
      <c r="H295" s="35"/>
      <c r="I295" s="114"/>
      <c r="J295" s="35"/>
      <c r="K295" s="35"/>
      <c r="L295" s="38"/>
      <c r="M295" s="219"/>
      <c r="N295" s="220"/>
      <c r="O295" s="70"/>
      <c r="P295" s="70"/>
      <c r="Q295" s="70"/>
      <c r="R295" s="70"/>
      <c r="S295" s="70"/>
      <c r="T295" s="71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130</v>
      </c>
      <c r="AU295" s="16" t="s">
        <v>83</v>
      </c>
    </row>
    <row r="296" spans="1:65" s="2" customFormat="1" ht="21.2" customHeight="1">
      <c r="A296" s="33"/>
      <c r="B296" s="34"/>
      <c r="C296" s="203" t="s">
        <v>451</v>
      </c>
      <c r="D296" s="203" t="s">
        <v>124</v>
      </c>
      <c r="E296" s="204" t="s">
        <v>452</v>
      </c>
      <c r="F296" s="205" t="s">
        <v>453</v>
      </c>
      <c r="G296" s="206" t="s">
        <v>357</v>
      </c>
      <c r="H296" s="207">
        <v>392.851</v>
      </c>
      <c r="I296" s="208"/>
      <c r="J296" s="209">
        <f>ROUND(I296*H296,2)</f>
        <v>0</v>
      </c>
      <c r="K296" s="210"/>
      <c r="L296" s="38"/>
      <c r="M296" s="211" t="s">
        <v>1</v>
      </c>
      <c r="N296" s="212" t="s">
        <v>40</v>
      </c>
      <c r="O296" s="70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15" t="s">
        <v>429</v>
      </c>
      <c r="AT296" s="215" t="s">
        <v>124</v>
      </c>
      <c r="AU296" s="215" t="s">
        <v>83</v>
      </c>
      <c r="AY296" s="16" t="s">
        <v>121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6" t="s">
        <v>83</v>
      </c>
      <c r="BK296" s="216">
        <f>ROUND(I296*H296,2)</f>
        <v>0</v>
      </c>
      <c r="BL296" s="16" t="s">
        <v>429</v>
      </c>
      <c r="BM296" s="215" t="s">
        <v>454</v>
      </c>
    </row>
    <row r="297" spans="1:65" s="2" customFormat="1" ht="78">
      <c r="A297" s="33"/>
      <c r="B297" s="34"/>
      <c r="C297" s="35"/>
      <c r="D297" s="217" t="s">
        <v>130</v>
      </c>
      <c r="E297" s="35"/>
      <c r="F297" s="218" t="s">
        <v>455</v>
      </c>
      <c r="G297" s="35"/>
      <c r="H297" s="35"/>
      <c r="I297" s="114"/>
      <c r="J297" s="35"/>
      <c r="K297" s="35"/>
      <c r="L297" s="38"/>
      <c r="M297" s="219"/>
      <c r="N297" s="220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130</v>
      </c>
      <c r="AU297" s="16" t="s">
        <v>83</v>
      </c>
    </row>
    <row r="298" spans="1:65" s="2" customFormat="1" ht="19.5">
      <c r="A298" s="33"/>
      <c r="B298" s="34"/>
      <c r="C298" s="35"/>
      <c r="D298" s="217" t="s">
        <v>132</v>
      </c>
      <c r="E298" s="35"/>
      <c r="F298" s="221" t="s">
        <v>456</v>
      </c>
      <c r="G298" s="35"/>
      <c r="H298" s="35"/>
      <c r="I298" s="114"/>
      <c r="J298" s="35"/>
      <c r="K298" s="35"/>
      <c r="L298" s="38"/>
      <c r="M298" s="219"/>
      <c r="N298" s="220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132</v>
      </c>
      <c r="AU298" s="16" t="s">
        <v>83</v>
      </c>
    </row>
    <row r="299" spans="1:65" s="2" customFormat="1" ht="21.2" customHeight="1">
      <c r="A299" s="33"/>
      <c r="B299" s="34"/>
      <c r="C299" s="203" t="s">
        <v>457</v>
      </c>
      <c r="D299" s="203" t="s">
        <v>124</v>
      </c>
      <c r="E299" s="204" t="s">
        <v>458</v>
      </c>
      <c r="F299" s="205" t="s">
        <v>459</v>
      </c>
      <c r="G299" s="206" t="s">
        <v>357</v>
      </c>
      <c r="H299" s="207">
        <v>254.63900000000001</v>
      </c>
      <c r="I299" s="208"/>
      <c r="J299" s="209">
        <f>ROUND(I299*H299,2)</f>
        <v>0</v>
      </c>
      <c r="K299" s="210"/>
      <c r="L299" s="38"/>
      <c r="M299" s="211" t="s">
        <v>1</v>
      </c>
      <c r="N299" s="212" t="s">
        <v>40</v>
      </c>
      <c r="O299" s="70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15" t="s">
        <v>429</v>
      </c>
      <c r="AT299" s="215" t="s">
        <v>124</v>
      </c>
      <c r="AU299" s="215" t="s">
        <v>83</v>
      </c>
      <c r="AY299" s="16" t="s">
        <v>121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6" t="s">
        <v>83</v>
      </c>
      <c r="BK299" s="216">
        <f>ROUND(I299*H299,2)</f>
        <v>0</v>
      </c>
      <c r="BL299" s="16" t="s">
        <v>429</v>
      </c>
      <c r="BM299" s="215" t="s">
        <v>460</v>
      </c>
    </row>
    <row r="300" spans="1:65" s="2" customFormat="1" ht="78">
      <c r="A300" s="33"/>
      <c r="B300" s="34"/>
      <c r="C300" s="35"/>
      <c r="D300" s="217" t="s">
        <v>130</v>
      </c>
      <c r="E300" s="35"/>
      <c r="F300" s="218" t="s">
        <v>461</v>
      </c>
      <c r="G300" s="35"/>
      <c r="H300" s="35"/>
      <c r="I300" s="114"/>
      <c r="J300" s="35"/>
      <c r="K300" s="35"/>
      <c r="L300" s="38"/>
      <c r="M300" s="219"/>
      <c r="N300" s="220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130</v>
      </c>
      <c r="AU300" s="16" t="s">
        <v>83</v>
      </c>
    </row>
    <row r="301" spans="1:65" s="2" customFormat="1" ht="19.5">
      <c r="A301" s="33"/>
      <c r="B301" s="34"/>
      <c r="C301" s="35"/>
      <c r="D301" s="217" t="s">
        <v>132</v>
      </c>
      <c r="E301" s="35"/>
      <c r="F301" s="221" t="s">
        <v>456</v>
      </c>
      <c r="G301" s="35"/>
      <c r="H301" s="35"/>
      <c r="I301" s="114"/>
      <c r="J301" s="35"/>
      <c r="K301" s="35"/>
      <c r="L301" s="38"/>
      <c r="M301" s="219"/>
      <c r="N301" s="220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132</v>
      </c>
      <c r="AU301" s="16" t="s">
        <v>83</v>
      </c>
    </row>
    <row r="302" spans="1:65" s="13" customFormat="1">
      <c r="B302" s="222"/>
      <c r="C302" s="223"/>
      <c r="D302" s="217" t="s">
        <v>138</v>
      </c>
      <c r="E302" s="224" t="s">
        <v>1</v>
      </c>
      <c r="F302" s="225" t="s">
        <v>462</v>
      </c>
      <c r="G302" s="223"/>
      <c r="H302" s="226">
        <v>153.63900000000001</v>
      </c>
      <c r="I302" s="227"/>
      <c r="J302" s="223"/>
      <c r="K302" s="223"/>
      <c r="L302" s="228"/>
      <c r="M302" s="229"/>
      <c r="N302" s="230"/>
      <c r="O302" s="230"/>
      <c r="P302" s="230"/>
      <c r="Q302" s="230"/>
      <c r="R302" s="230"/>
      <c r="S302" s="230"/>
      <c r="T302" s="231"/>
      <c r="AT302" s="232" t="s">
        <v>138</v>
      </c>
      <c r="AU302" s="232" t="s">
        <v>83</v>
      </c>
      <c r="AV302" s="13" t="s">
        <v>85</v>
      </c>
      <c r="AW302" s="13" t="s">
        <v>32</v>
      </c>
      <c r="AX302" s="13" t="s">
        <v>75</v>
      </c>
      <c r="AY302" s="232" t="s">
        <v>121</v>
      </c>
    </row>
    <row r="303" spans="1:65" s="13" customFormat="1">
      <c r="B303" s="222"/>
      <c r="C303" s="223"/>
      <c r="D303" s="217" t="s">
        <v>138</v>
      </c>
      <c r="E303" s="224" t="s">
        <v>1</v>
      </c>
      <c r="F303" s="225" t="s">
        <v>463</v>
      </c>
      <c r="G303" s="223"/>
      <c r="H303" s="226">
        <v>101</v>
      </c>
      <c r="I303" s="227"/>
      <c r="J303" s="223"/>
      <c r="K303" s="223"/>
      <c r="L303" s="228"/>
      <c r="M303" s="229"/>
      <c r="N303" s="230"/>
      <c r="O303" s="230"/>
      <c r="P303" s="230"/>
      <c r="Q303" s="230"/>
      <c r="R303" s="230"/>
      <c r="S303" s="230"/>
      <c r="T303" s="231"/>
      <c r="AT303" s="232" t="s">
        <v>138</v>
      </c>
      <c r="AU303" s="232" t="s">
        <v>83</v>
      </c>
      <c r="AV303" s="13" t="s">
        <v>85</v>
      </c>
      <c r="AW303" s="13" t="s">
        <v>32</v>
      </c>
      <c r="AX303" s="13" t="s">
        <v>75</v>
      </c>
      <c r="AY303" s="232" t="s">
        <v>121</v>
      </c>
    </row>
    <row r="304" spans="1:65" s="14" customFormat="1">
      <c r="B304" s="233"/>
      <c r="C304" s="234"/>
      <c r="D304" s="217" t="s">
        <v>138</v>
      </c>
      <c r="E304" s="235" t="s">
        <v>1</v>
      </c>
      <c r="F304" s="236" t="s">
        <v>233</v>
      </c>
      <c r="G304" s="234"/>
      <c r="H304" s="237">
        <v>254.63900000000001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138</v>
      </c>
      <c r="AU304" s="243" t="s">
        <v>83</v>
      </c>
      <c r="AV304" s="14" t="s">
        <v>128</v>
      </c>
      <c r="AW304" s="14" t="s">
        <v>32</v>
      </c>
      <c r="AX304" s="14" t="s">
        <v>83</v>
      </c>
      <c r="AY304" s="243" t="s">
        <v>121</v>
      </c>
    </row>
    <row r="305" spans="1:65" s="2" customFormat="1" ht="31.9" customHeight="1">
      <c r="A305" s="33"/>
      <c r="B305" s="34"/>
      <c r="C305" s="203" t="s">
        <v>464</v>
      </c>
      <c r="D305" s="203" t="s">
        <v>124</v>
      </c>
      <c r="E305" s="204" t="s">
        <v>465</v>
      </c>
      <c r="F305" s="205" t="s">
        <v>466</v>
      </c>
      <c r="G305" s="206" t="s">
        <v>357</v>
      </c>
      <c r="H305" s="207">
        <v>1.8</v>
      </c>
      <c r="I305" s="208"/>
      <c r="J305" s="209">
        <f>ROUND(I305*H305,2)</f>
        <v>0</v>
      </c>
      <c r="K305" s="210"/>
      <c r="L305" s="38"/>
      <c r="M305" s="211" t="s">
        <v>1</v>
      </c>
      <c r="N305" s="212" t="s">
        <v>40</v>
      </c>
      <c r="O305" s="70"/>
      <c r="P305" s="213">
        <f>O305*H305</f>
        <v>0</v>
      </c>
      <c r="Q305" s="213">
        <v>0</v>
      </c>
      <c r="R305" s="213">
        <f>Q305*H305</f>
        <v>0</v>
      </c>
      <c r="S305" s="213">
        <v>0</v>
      </c>
      <c r="T305" s="214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15" t="s">
        <v>429</v>
      </c>
      <c r="AT305" s="215" t="s">
        <v>124</v>
      </c>
      <c r="AU305" s="215" t="s">
        <v>83</v>
      </c>
      <c r="AY305" s="16" t="s">
        <v>121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6" t="s">
        <v>83</v>
      </c>
      <c r="BK305" s="216">
        <f>ROUND(I305*H305,2)</f>
        <v>0</v>
      </c>
      <c r="BL305" s="16" t="s">
        <v>429</v>
      </c>
      <c r="BM305" s="215" t="s">
        <v>467</v>
      </c>
    </row>
    <row r="306" spans="1:65" s="2" customFormat="1" ht="78">
      <c r="A306" s="33"/>
      <c r="B306" s="34"/>
      <c r="C306" s="35"/>
      <c r="D306" s="217" t="s">
        <v>130</v>
      </c>
      <c r="E306" s="35"/>
      <c r="F306" s="218" t="s">
        <v>468</v>
      </c>
      <c r="G306" s="35"/>
      <c r="H306" s="35"/>
      <c r="I306" s="114"/>
      <c r="J306" s="35"/>
      <c r="K306" s="35"/>
      <c r="L306" s="38"/>
      <c r="M306" s="219"/>
      <c r="N306" s="220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130</v>
      </c>
      <c r="AU306" s="16" t="s">
        <v>83</v>
      </c>
    </row>
    <row r="307" spans="1:65" s="2" customFormat="1" ht="19.5">
      <c r="A307" s="33"/>
      <c r="B307" s="34"/>
      <c r="C307" s="35"/>
      <c r="D307" s="217" t="s">
        <v>132</v>
      </c>
      <c r="E307" s="35"/>
      <c r="F307" s="221" t="s">
        <v>456</v>
      </c>
      <c r="G307" s="35"/>
      <c r="H307" s="35"/>
      <c r="I307" s="114"/>
      <c r="J307" s="35"/>
      <c r="K307" s="35"/>
      <c r="L307" s="38"/>
      <c r="M307" s="219"/>
      <c r="N307" s="220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132</v>
      </c>
      <c r="AU307" s="16" t="s">
        <v>83</v>
      </c>
    </row>
    <row r="308" spans="1:65" s="13" customFormat="1">
      <c r="B308" s="222"/>
      <c r="C308" s="223"/>
      <c r="D308" s="217" t="s">
        <v>138</v>
      </c>
      <c r="E308" s="224" t="s">
        <v>1</v>
      </c>
      <c r="F308" s="225" t="s">
        <v>469</v>
      </c>
      <c r="G308" s="223"/>
      <c r="H308" s="226">
        <v>1.8</v>
      </c>
      <c r="I308" s="227"/>
      <c r="J308" s="223"/>
      <c r="K308" s="223"/>
      <c r="L308" s="228"/>
      <c r="M308" s="229"/>
      <c r="N308" s="230"/>
      <c r="O308" s="230"/>
      <c r="P308" s="230"/>
      <c r="Q308" s="230"/>
      <c r="R308" s="230"/>
      <c r="S308" s="230"/>
      <c r="T308" s="231"/>
      <c r="AT308" s="232" t="s">
        <v>138</v>
      </c>
      <c r="AU308" s="232" t="s">
        <v>83</v>
      </c>
      <c r="AV308" s="13" t="s">
        <v>85</v>
      </c>
      <c r="AW308" s="13" t="s">
        <v>32</v>
      </c>
      <c r="AX308" s="13" t="s">
        <v>83</v>
      </c>
      <c r="AY308" s="232" t="s">
        <v>121</v>
      </c>
    </row>
    <row r="309" spans="1:65" s="2" customFormat="1" ht="31.9" customHeight="1">
      <c r="A309" s="33"/>
      <c r="B309" s="34"/>
      <c r="C309" s="203" t="s">
        <v>470</v>
      </c>
      <c r="D309" s="203" t="s">
        <v>124</v>
      </c>
      <c r="E309" s="204" t="s">
        <v>471</v>
      </c>
      <c r="F309" s="205" t="s">
        <v>472</v>
      </c>
      <c r="G309" s="206" t="s">
        <v>357</v>
      </c>
      <c r="H309" s="207">
        <v>7.758</v>
      </c>
      <c r="I309" s="208"/>
      <c r="J309" s="209">
        <f>ROUND(I309*H309,2)</f>
        <v>0</v>
      </c>
      <c r="K309" s="210"/>
      <c r="L309" s="38"/>
      <c r="M309" s="211" t="s">
        <v>1</v>
      </c>
      <c r="N309" s="212" t="s">
        <v>40</v>
      </c>
      <c r="O309" s="70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15" t="s">
        <v>429</v>
      </c>
      <c r="AT309" s="215" t="s">
        <v>124</v>
      </c>
      <c r="AU309" s="215" t="s">
        <v>83</v>
      </c>
      <c r="AY309" s="16" t="s">
        <v>121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6" t="s">
        <v>83</v>
      </c>
      <c r="BK309" s="216">
        <f>ROUND(I309*H309,2)</f>
        <v>0</v>
      </c>
      <c r="BL309" s="16" t="s">
        <v>429</v>
      </c>
      <c r="BM309" s="215" t="s">
        <v>473</v>
      </c>
    </row>
    <row r="310" spans="1:65" s="2" customFormat="1" ht="78">
      <c r="A310" s="33"/>
      <c r="B310" s="34"/>
      <c r="C310" s="35"/>
      <c r="D310" s="217" t="s">
        <v>130</v>
      </c>
      <c r="E310" s="35"/>
      <c r="F310" s="218" t="s">
        <v>474</v>
      </c>
      <c r="G310" s="35"/>
      <c r="H310" s="35"/>
      <c r="I310" s="114"/>
      <c r="J310" s="35"/>
      <c r="K310" s="35"/>
      <c r="L310" s="38"/>
      <c r="M310" s="219"/>
      <c r="N310" s="220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130</v>
      </c>
      <c r="AU310" s="16" t="s">
        <v>83</v>
      </c>
    </row>
    <row r="311" spans="1:65" s="2" customFormat="1" ht="19.5">
      <c r="A311" s="33"/>
      <c r="B311" s="34"/>
      <c r="C311" s="35"/>
      <c r="D311" s="217" t="s">
        <v>132</v>
      </c>
      <c r="E311" s="35"/>
      <c r="F311" s="221" t="s">
        <v>456</v>
      </c>
      <c r="G311" s="35"/>
      <c r="H311" s="35"/>
      <c r="I311" s="114"/>
      <c r="J311" s="35"/>
      <c r="K311" s="35"/>
      <c r="L311" s="38"/>
      <c r="M311" s="219"/>
      <c r="N311" s="220"/>
      <c r="O311" s="70"/>
      <c r="P311" s="70"/>
      <c r="Q311" s="70"/>
      <c r="R311" s="70"/>
      <c r="S311" s="70"/>
      <c r="T311" s="71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132</v>
      </c>
      <c r="AU311" s="16" t="s">
        <v>83</v>
      </c>
    </row>
    <row r="312" spans="1:65" s="13" customFormat="1">
      <c r="B312" s="222"/>
      <c r="C312" s="223"/>
      <c r="D312" s="217" t="s">
        <v>138</v>
      </c>
      <c r="E312" s="224" t="s">
        <v>1</v>
      </c>
      <c r="F312" s="225" t="s">
        <v>475</v>
      </c>
      <c r="G312" s="223"/>
      <c r="H312" s="226">
        <v>4.5</v>
      </c>
      <c r="I312" s="227"/>
      <c r="J312" s="223"/>
      <c r="K312" s="223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138</v>
      </c>
      <c r="AU312" s="232" t="s">
        <v>83</v>
      </c>
      <c r="AV312" s="13" t="s">
        <v>85</v>
      </c>
      <c r="AW312" s="13" t="s">
        <v>32</v>
      </c>
      <c r="AX312" s="13" t="s">
        <v>75</v>
      </c>
      <c r="AY312" s="232" t="s">
        <v>121</v>
      </c>
    </row>
    <row r="313" spans="1:65" s="13" customFormat="1">
      <c r="B313" s="222"/>
      <c r="C313" s="223"/>
      <c r="D313" s="217" t="s">
        <v>138</v>
      </c>
      <c r="E313" s="224" t="s">
        <v>1</v>
      </c>
      <c r="F313" s="225" t="s">
        <v>476</v>
      </c>
      <c r="G313" s="223"/>
      <c r="H313" s="226">
        <v>3.258</v>
      </c>
      <c r="I313" s="227"/>
      <c r="J313" s="223"/>
      <c r="K313" s="223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138</v>
      </c>
      <c r="AU313" s="232" t="s">
        <v>83</v>
      </c>
      <c r="AV313" s="13" t="s">
        <v>85</v>
      </c>
      <c r="AW313" s="13" t="s">
        <v>32</v>
      </c>
      <c r="AX313" s="13" t="s">
        <v>75</v>
      </c>
      <c r="AY313" s="232" t="s">
        <v>121</v>
      </c>
    </row>
    <row r="314" spans="1:65" s="14" customFormat="1">
      <c r="B314" s="233"/>
      <c r="C314" s="234"/>
      <c r="D314" s="217" t="s">
        <v>138</v>
      </c>
      <c r="E314" s="235" t="s">
        <v>1</v>
      </c>
      <c r="F314" s="236" t="s">
        <v>233</v>
      </c>
      <c r="G314" s="234"/>
      <c r="H314" s="237">
        <v>7.758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138</v>
      </c>
      <c r="AU314" s="243" t="s">
        <v>83</v>
      </c>
      <c r="AV314" s="14" t="s">
        <v>128</v>
      </c>
      <c r="AW314" s="14" t="s">
        <v>32</v>
      </c>
      <c r="AX314" s="14" t="s">
        <v>83</v>
      </c>
      <c r="AY314" s="243" t="s">
        <v>121</v>
      </c>
    </row>
    <row r="315" spans="1:65" s="2" customFormat="1" ht="16.350000000000001" customHeight="1">
      <c r="A315" s="33"/>
      <c r="B315" s="34"/>
      <c r="C315" s="203" t="s">
        <v>477</v>
      </c>
      <c r="D315" s="203" t="s">
        <v>124</v>
      </c>
      <c r="E315" s="204" t="s">
        <v>478</v>
      </c>
      <c r="F315" s="205" t="s">
        <v>479</v>
      </c>
      <c r="G315" s="206" t="s">
        <v>127</v>
      </c>
      <c r="H315" s="207">
        <v>2</v>
      </c>
      <c r="I315" s="208"/>
      <c r="J315" s="209">
        <f>ROUND(I315*H315,2)</f>
        <v>0</v>
      </c>
      <c r="K315" s="210"/>
      <c r="L315" s="38"/>
      <c r="M315" s="211" t="s">
        <v>1</v>
      </c>
      <c r="N315" s="212" t="s">
        <v>40</v>
      </c>
      <c r="O315" s="70"/>
      <c r="P315" s="213">
        <f>O315*H315</f>
        <v>0</v>
      </c>
      <c r="Q315" s="213">
        <v>0</v>
      </c>
      <c r="R315" s="213">
        <f>Q315*H315</f>
        <v>0</v>
      </c>
      <c r="S315" s="213">
        <v>0</v>
      </c>
      <c r="T315" s="214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15" t="s">
        <v>429</v>
      </c>
      <c r="AT315" s="215" t="s">
        <v>124</v>
      </c>
      <c r="AU315" s="215" t="s">
        <v>83</v>
      </c>
      <c r="AY315" s="16" t="s">
        <v>121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6" t="s">
        <v>83</v>
      </c>
      <c r="BK315" s="216">
        <f>ROUND(I315*H315,2)</f>
        <v>0</v>
      </c>
      <c r="BL315" s="16" t="s">
        <v>429</v>
      </c>
      <c r="BM315" s="215" t="s">
        <v>480</v>
      </c>
    </row>
    <row r="316" spans="1:65" s="2" customFormat="1" ht="29.25">
      <c r="A316" s="33"/>
      <c r="B316" s="34"/>
      <c r="C316" s="35"/>
      <c r="D316" s="217" t="s">
        <v>130</v>
      </c>
      <c r="E316" s="35"/>
      <c r="F316" s="218" t="s">
        <v>481</v>
      </c>
      <c r="G316" s="35"/>
      <c r="H316" s="35"/>
      <c r="I316" s="114"/>
      <c r="J316" s="35"/>
      <c r="K316" s="35"/>
      <c r="L316" s="38"/>
      <c r="M316" s="219"/>
      <c r="N316" s="220"/>
      <c r="O316" s="70"/>
      <c r="P316" s="70"/>
      <c r="Q316" s="70"/>
      <c r="R316" s="70"/>
      <c r="S316" s="70"/>
      <c r="T316" s="71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130</v>
      </c>
      <c r="AU316" s="16" t="s">
        <v>83</v>
      </c>
    </row>
    <row r="317" spans="1:65" s="2" customFormat="1" ht="16.350000000000001" customHeight="1">
      <c r="A317" s="33"/>
      <c r="B317" s="34"/>
      <c r="C317" s="203" t="s">
        <v>482</v>
      </c>
      <c r="D317" s="203" t="s">
        <v>124</v>
      </c>
      <c r="E317" s="204" t="s">
        <v>483</v>
      </c>
      <c r="F317" s="205" t="s">
        <v>484</v>
      </c>
      <c r="G317" s="206" t="s">
        <v>127</v>
      </c>
      <c r="H317" s="207">
        <v>4</v>
      </c>
      <c r="I317" s="208"/>
      <c r="J317" s="209">
        <f>ROUND(I317*H317,2)</f>
        <v>0</v>
      </c>
      <c r="K317" s="210"/>
      <c r="L317" s="38"/>
      <c r="M317" s="211" t="s">
        <v>1</v>
      </c>
      <c r="N317" s="212" t="s">
        <v>40</v>
      </c>
      <c r="O317" s="70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15" t="s">
        <v>429</v>
      </c>
      <c r="AT317" s="215" t="s">
        <v>124</v>
      </c>
      <c r="AU317" s="215" t="s">
        <v>83</v>
      </c>
      <c r="AY317" s="16" t="s">
        <v>121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6" t="s">
        <v>83</v>
      </c>
      <c r="BK317" s="216">
        <f>ROUND(I317*H317,2)</f>
        <v>0</v>
      </c>
      <c r="BL317" s="16" t="s">
        <v>429</v>
      </c>
      <c r="BM317" s="215" t="s">
        <v>485</v>
      </c>
    </row>
    <row r="318" spans="1:65" s="2" customFormat="1" ht="29.25">
      <c r="A318" s="33"/>
      <c r="B318" s="34"/>
      <c r="C318" s="35"/>
      <c r="D318" s="217" t="s">
        <v>130</v>
      </c>
      <c r="E318" s="35"/>
      <c r="F318" s="218" t="s">
        <v>486</v>
      </c>
      <c r="G318" s="35"/>
      <c r="H318" s="35"/>
      <c r="I318" s="114"/>
      <c r="J318" s="35"/>
      <c r="K318" s="35"/>
      <c r="L318" s="38"/>
      <c r="M318" s="255"/>
      <c r="N318" s="256"/>
      <c r="O318" s="257"/>
      <c r="P318" s="257"/>
      <c r="Q318" s="257"/>
      <c r="R318" s="257"/>
      <c r="S318" s="257"/>
      <c r="T318" s="25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130</v>
      </c>
      <c r="AU318" s="16" t="s">
        <v>83</v>
      </c>
    </row>
    <row r="319" spans="1:65" s="2" customFormat="1" ht="6.95" customHeight="1">
      <c r="A319" s="33"/>
      <c r="B319" s="53"/>
      <c r="C319" s="54"/>
      <c r="D319" s="54"/>
      <c r="E319" s="54"/>
      <c r="F319" s="54"/>
      <c r="G319" s="54"/>
      <c r="H319" s="54"/>
      <c r="I319" s="151"/>
      <c r="J319" s="54"/>
      <c r="K319" s="54"/>
      <c r="L319" s="38"/>
      <c r="M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</row>
  </sheetData>
  <sheetProtection algorithmName="SHA-512" hashValue="iQ6XPJr/Z6xdAujH7z7EA6BbK3131cLevqsPWSli496oRptH5lbonyIITPpDJneylDovjDXT0XSplaa5Tz9omA==" saltValue="IMMdDROT4ntUif+nxMqAIyt0/L+CM6kza1no62HVV/sc9aDVu4MFRs8wMpM9iGGmaoOUJUejIxajxlPWnmwwYQ==" spinCount="100000" sheet="1" objects="1" scenarios="1" formatColumns="0" formatRows="0" autoFilter="0"/>
  <autoFilter ref="C118:K31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2"/>
  <sheetViews>
    <sheetView showGridLines="0" topLeftCell="A196" workbookViewId="0">
      <selection activeCell="I209" sqref="I209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7.15" customHeight="1">
      <c r="I2" s="107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6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customHeight="1">
      <c r="B4" s="19"/>
      <c r="D4" s="111" t="s">
        <v>95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.2" customHeight="1">
      <c r="B6" s="19"/>
      <c r="D6" s="113" t="s">
        <v>16</v>
      </c>
      <c r="I6" s="107"/>
      <c r="L6" s="19"/>
    </row>
    <row r="7" spans="1:46" s="1" customFormat="1" ht="16.350000000000001" customHeight="1">
      <c r="B7" s="19"/>
      <c r="E7" s="308" t="str">
        <f>'Rekapitulace stavby'!K6</f>
        <v>Oprava trati v úseku Halenkov - Velké Karlovice</v>
      </c>
      <c r="F7" s="309"/>
      <c r="G7" s="309"/>
      <c r="H7" s="309"/>
      <c r="I7" s="107"/>
      <c r="L7" s="19"/>
    </row>
    <row r="8" spans="1:46" s="2" customFormat="1" ht="12.2" customHeight="1">
      <c r="A8" s="33"/>
      <c r="B8" s="38"/>
      <c r="C8" s="33"/>
      <c r="D8" s="113" t="s">
        <v>96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350000000000001" customHeight="1">
      <c r="A9" s="33"/>
      <c r="B9" s="38"/>
      <c r="C9" s="33"/>
      <c r="D9" s="33"/>
      <c r="E9" s="310" t="s">
        <v>487</v>
      </c>
      <c r="F9" s="311"/>
      <c r="G9" s="311"/>
      <c r="H9" s="311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.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.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.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.2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2" t="str">
        <f>'Rekapitulace stavby'!E14</f>
        <v>Vyplň údaj</v>
      </c>
      <c r="F18" s="313"/>
      <c r="G18" s="313"/>
      <c r="H18" s="313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.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27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.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25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26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.2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350000000000001" customHeight="1">
      <c r="A27" s="118"/>
      <c r="B27" s="119"/>
      <c r="C27" s="118"/>
      <c r="D27" s="118"/>
      <c r="E27" s="314" t="s">
        <v>1</v>
      </c>
      <c r="F27" s="314"/>
      <c r="G27" s="314"/>
      <c r="H27" s="31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5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ROUND(J119, 2)</f>
        <v>232794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39</v>
      </c>
      <c r="E33" s="113" t="s">
        <v>40</v>
      </c>
      <c r="F33" s="129">
        <f>ROUND((SUM(BE119:BE231)),  2)</f>
        <v>232794</v>
      </c>
      <c r="G33" s="33"/>
      <c r="H33" s="33"/>
      <c r="I33" s="130">
        <v>0.21</v>
      </c>
      <c r="J33" s="129">
        <f>ROUND(((SUM(BE119:BE231))*I33),  2)</f>
        <v>48886.74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41</v>
      </c>
      <c r="F34" s="129">
        <f>ROUND((SUM(BF119:BF231)),  2)</f>
        <v>0</v>
      </c>
      <c r="G34" s="33"/>
      <c r="H34" s="33"/>
      <c r="I34" s="130">
        <v>0.15</v>
      </c>
      <c r="J34" s="129">
        <f>ROUND(((SUM(BF119:BF231))*I34),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ROUND((SUM(BG119:BG231)),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ROUND((SUM(BH119:BH231)),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ROUND((SUM(BI119:BI231)),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5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281680.74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.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350000000000001" customHeight="1">
      <c r="A85" s="33"/>
      <c r="B85" s="34"/>
      <c r="C85" s="35"/>
      <c r="D85" s="35"/>
      <c r="E85" s="306" t="str">
        <f>E7</f>
        <v>Oprava trati v úseku Halenkov - Velké Karlovice</v>
      </c>
      <c r="F85" s="307"/>
      <c r="G85" s="307"/>
      <c r="H85" s="307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.2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350000000000001" customHeight="1">
      <c r="A87" s="33"/>
      <c r="B87" s="34"/>
      <c r="C87" s="35"/>
      <c r="D87" s="35"/>
      <c r="E87" s="285" t="str">
        <f>E9</f>
        <v>SO 02 - Halenkov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.2" customHeight="1">
      <c r="A89" s="33"/>
      <c r="B89" s="34"/>
      <c r="C89" s="28" t="s">
        <v>20</v>
      </c>
      <c r="D89" s="35"/>
      <c r="E89" s="35"/>
      <c r="F89" s="26" t="str">
        <f>F12</f>
        <v>Trať Vsetín – Velké Karlovice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4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4.75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99</v>
      </c>
      <c r="D94" s="156"/>
      <c r="E94" s="156"/>
      <c r="F94" s="156"/>
      <c r="G94" s="156"/>
      <c r="H94" s="156"/>
      <c r="I94" s="157"/>
      <c r="J94" s="158" t="s">
        <v>100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" customHeight="1">
      <c r="A96" s="33"/>
      <c r="B96" s="34"/>
      <c r="C96" s="159" t="s">
        <v>101</v>
      </c>
      <c r="D96" s="35"/>
      <c r="E96" s="35"/>
      <c r="F96" s="35"/>
      <c r="G96" s="35"/>
      <c r="H96" s="35"/>
      <c r="I96" s="114"/>
      <c r="J96" s="83">
        <f>J119</f>
        <v>232794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customHeight="1">
      <c r="B97" s="160"/>
      <c r="C97" s="161"/>
      <c r="D97" s="162" t="s">
        <v>103</v>
      </c>
      <c r="E97" s="163"/>
      <c r="F97" s="163"/>
      <c r="G97" s="163"/>
      <c r="H97" s="163"/>
      <c r="I97" s="164"/>
      <c r="J97" s="165">
        <f>J120</f>
        <v>232794</v>
      </c>
      <c r="K97" s="161"/>
      <c r="L97" s="166"/>
    </row>
    <row r="98" spans="1:31" s="10" customFormat="1" ht="19.899999999999999" customHeight="1">
      <c r="B98" s="167"/>
      <c r="C98" s="168"/>
      <c r="D98" s="169" t="s">
        <v>104</v>
      </c>
      <c r="E98" s="170"/>
      <c r="F98" s="170"/>
      <c r="G98" s="170"/>
      <c r="H98" s="170"/>
      <c r="I98" s="171"/>
      <c r="J98" s="172">
        <f>J121</f>
        <v>232794</v>
      </c>
      <c r="K98" s="168"/>
      <c r="L98" s="173"/>
    </row>
    <row r="99" spans="1:31" s="9" customFormat="1" ht="24.95" customHeight="1">
      <c r="B99" s="160"/>
      <c r="C99" s="161"/>
      <c r="D99" s="162" t="s">
        <v>105</v>
      </c>
      <c r="E99" s="163"/>
      <c r="F99" s="163"/>
      <c r="G99" s="163"/>
      <c r="H99" s="163"/>
      <c r="I99" s="164"/>
      <c r="J99" s="165">
        <f>J214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.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350000000000001" customHeight="1">
      <c r="A109" s="33"/>
      <c r="B109" s="34"/>
      <c r="C109" s="35"/>
      <c r="D109" s="35"/>
      <c r="E109" s="306" t="str">
        <f>E7</f>
        <v>Oprava trati v úseku Halenkov - Velké Karlovice</v>
      </c>
      <c r="F109" s="307"/>
      <c r="G109" s="307"/>
      <c r="H109" s="307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.2" customHeight="1">
      <c r="A110" s="33"/>
      <c r="B110" s="34"/>
      <c r="C110" s="28" t="s">
        <v>96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350000000000001" customHeight="1">
      <c r="A111" s="33"/>
      <c r="B111" s="34"/>
      <c r="C111" s="35"/>
      <c r="D111" s="35"/>
      <c r="E111" s="285" t="str">
        <f>E9</f>
        <v>SO 02 - Halenkov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.2" customHeight="1">
      <c r="A113" s="33"/>
      <c r="B113" s="34"/>
      <c r="C113" s="28" t="s">
        <v>20</v>
      </c>
      <c r="D113" s="35"/>
      <c r="E113" s="35"/>
      <c r="F113" s="26" t="str">
        <f>F12</f>
        <v>Trať Vsetín – Velké Karlovice</v>
      </c>
      <c r="G113" s="35"/>
      <c r="H113" s="35"/>
      <c r="I113" s="116" t="s">
        <v>22</v>
      </c>
      <c r="J113" s="65">
        <f>IF(J12="","",J12)</f>
        <v>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4" customHeight="1">
      <c r="A115" s="33"/>
      <c r="B115" s="34"/>
      <c r="C115" s="28" t="s">
        <v>23</v>
      </c>
      <c r="D115" s="35"/>
      <c r="E115" s="35"/>
      <c r="F115" s="26" t="str">
        <f>E15</f>
        <v>Správa železnic, státní organizace</v>
      </c>
      <c r="G115" s="35"/>
      <c r="H115" s="35"/>
      <c r="I115" s="116" t="s">
        <v>30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4.75" customHeight="1">
      <c r="A116" s="33"/>
      <c r="B116" s="34"/>
      <c r="C116" s="28" t="s">
        <v>28</v>
      </c>
      <c r="D116" s="35"/>
      <c r="E116" s="35"/>
      <c r="F116" s="26" t="str">
        <f>IF(E18="","",E18)</f>
        <v>Vyplň údaj</v>
      </c>
      <c r="G116" s="35"/>
      <c r="H116" s="35"/>
      <c r="I116" s="116" t="s">
        <v>33</v>
      </c>
      <c r="J116" s="31" t="str">
        <f>E24</f>
        <v>Správa železnic, státní organizace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107</v>
      </c>
      <c r="D118" s="177" t="s">
        <v>60</v>
      </c>
      <c r="E118" s="177" t="s">
        <v>56</v>
      </c>
      <c r="F118" s="177" t="s">
        <v>57</v>
      </c>
      <c r="G118" s="177" t="s">
        <v>108</v>
      </c>
      <c r="H118" s="177" t="s">
        <v>109</v>
      </c>
      <c r="I118" s="178" t="s">
        <v>110</v>
      </c>
      <c r="J118" s="179" t="s">
        <v>100</v>
      </c>
      <c r="K118" s="180" t="s">
        <v>111</v>
      </c>
      <c r="L118" s="181"/>
      <c r="M118" s="74" t="s">
        <v>1</v>
      </c>
      <c r="N118" s="75" t="s">
        <v>39</v>
      </c>
      <c r="O118" s="75" t="s">
        <v>112</v>
      </c>
      <c r="P118" s="75" t="s">
        <v>113</v>
      </c>
      <c r="Q118" s="75" t="s">
        <v>114</v>
      </c>
      <c r="R118" s="75" t="s">
        <v>115</v>
      </c>
      <c r="S118" s="75" t="s">
        <v>116</v>
      </c>
      <c r="T118" s="76" t="s">
        <v>117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7" customHeight="1">
      <c r="A119" s="33"/>
      <c r="B119" s="34"/>
      <c r="C119" s="81" t="s">
        <v>118</v>
      </c>
      <c r="D119" s="35"/>
      <c r="E119" s="35"/>
      <c r="F119" s="35"/>
      <c r="G119" s="35"/>
      <c r="H119" s="35"/>
      <c r="I119" s="114"/>
      <c r="J119" s="182">
        <f>BK119</f>
        <v>232794</v>
      </c>
      <c r="K119" s="35"/>
      <c r="L119" s="38"/>
      <c r="M119" s="77"/>
      <c r="N119" s="183"/>
      <c r="O119" s="78"/>
      <c r="P119" s="184">
        <f>P120+P214</f>
        <v>0</v>
      </c>
      <c r="Q119" s="78"/>
      <c r="R119" s="184">
        <f>R120+R214</f>
        <v>117.75671</v>
      </c>
      <c r="S119" s="78"/>
      <c r="T119" s="185">
        <f>T120+T214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74</v>
      </c>
      <c r="AU119" s="16" t="s">
        <v>102</v>
      </c>
      <c r="BK119" s="186">
        <f>BK120+BK214</f>
        <v>232794</v>
      </c>
    </row>
    <row r="120" spans="1:65" s="12" customFormat="1" ht="26.1" customHeight="1">
      <c r="B120" s="187"/>
      <c r="C120" s="188"/>
      <c r="D120" s="189" t="s">
        <v>74</v>
      </c>
      <c r="E120" s="190" t="s">
        <v>119</v>
      </c>
      <c r="F120" s="190" t="s">
        <v>120</v>
      </c>
      <c r="G120" s="188"/>
      <c r="H120" s="188"/>
      <c r="I120" s="191"/>
      <c r="J120" s="192">
        <f>BK120</f>
        <v>232794</v>
      </c>
      <c r="K120" s="188"/>
      <c r="L120" s="193"/>
      <c r="M120" s="194"/>
      <c r="N120" s="195"/>
      <c r="O120" s="195"/>
      <c r="P120" s="196">
        <f>P121</f>
        <v>0</v>
      </c>
      <c r="Q120" s="195"/>
      <c r="R120" s="196">
        <f>R121</f>
        <v>117.75671</v>
      </c>
      <c r="S120" s="195"/>
      <c r="T120" s="197">
        <f>T121</f>
        <v>0</v>
      </c>
      <c r="AR120" s="198" t="s">
        <v>83</v>
      </c>
      <c r="AT120" s="199" t="s">
        <v>74</v>
      </c>
      <c r="AU120" s="199" t="s">
        <v>75</v>
      </c>
      <c r="AY120" s="198" t="s">
        <v>121</v>
      </c>
      <c r="BK120" s="200">
        <f>BK121</f>
        <v>232794</v>
      </c>
    </row>
    <row r="121" spans="1:65" s="12" customFormat="1" ht="22.7" customHeight="1">
      <c r="B121" s="187"/>
      <c r="C121" s="188"/>
      <c r="D121" s="189" t="s">
        <v>74</v>
      </c>
      <c r="E121" s="201" t="s">
        <v>122</v>
      </c>
      <c r="F121" s="201" t="s">
        <v>123</v>
      </c>
      <c r="G121" s="188"/>
      <c r="H121" s="188"/>
      <c r="I121" s="191"/>
      <c r="J121" s="202">
        <f>BK121</f>
        <v>232794</v>
      </c>
      <c r="K121" s="188"/>
      <c r="L121" s="193"/>
      <c r="M121" s="194"/>
      <c r="N121" s="195"/>
      <c r="O121" s="195"/>
      <c r="P121" s="196">
        <f>SUM(P122:P213)</f>
        <v>0</v>
      </c>
      <c r="Q121" s="195"/>
      <c r="R121" s="196">
        <f>SUM(R122:R213)</f>
        <v>117.75671</v>
      </c>
      <c r="S121" s="195"/>
      <c r="T121" s="197">
        <f>SUM(T122:T213)</f>
        <v>0</v>
      </c>
      <c r="AR121" s="198" t="s">
        <v>83</v>
      </c>
      <c r="AT121" s="199" t="s">
        <v>74</v>
      </c>
      <c r="AU121" s="199" t="s">
        <v>83</v>
      </c>
      <c r="AY121" s="198" t="s">
        <v>121</v>
      </c>
      <c r="BK121" s="200">
        <f>SUM(BK122:BK213)</f>
        <v>232794</v>
      </c>
    </row>
    <row r="122" spans="1:65" s="2" customFormat="1" ht="16.350000000000001" customHeight="1">
      <c r="A122" s="33"/>
      <c r="B122" s="34"/>
      <c r="C122" s="203" t="s">
        <v>83</v>
      </c>
      <c r="D122" s="203" t="s">
        <v>124</v>
      </c>
      <c r="E122" s="204" t="s">
        <v>125</v>
      </c>
      <c r="F122" s="205" t="s">
        <v>126</v>
      </c>
      <c r="G122" s="206" t="s">
        <v>127</v>
      </c>
      <c r="H122" s="207">
        <v>10</v>
      </c>
      <c r="I122" s="208"/>
      <c r="J122" s="209">
        <f>ROUND(I122*H122,2)</f>
        <v>0</v>
      </c>
      <c r="K122" s="210"/>
      <c r="L122" s="38"/>
      <c r="M122" s="211" t="s">
        <v>1</v>
      </c>
      <c r="N122" s="212" t="s">
        <v>40</v>
      </c>
      <c r="O122" s="70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5" t="s">
        <v>128</v>
      </c>
      <c r="AT122" s="215" t="s">
        <v>124</v>
      </c>
      <c r="AU122" s="215" t="s">
        <v>85</v>
      </c>
      <c r="AY122" s="16" t="s">
        <v>121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83</v>
      </c>
      <c r="BK122" s="216">
        <f>ROUND(I122*H122,2)</f>
        <v>0</v>
      </c>
      <c r="BL122" s="16" t="s">
        <v>128</v>
      </c>
      <c r="BM122" s="215" t="s">
        <v>488</v>
      </c>
    </row>
    <row r="123" spans="1:65" s="2" customFormat="1" ht="19.5">
      <c r="A123" s="33"/>
      <c r="B123" s="34"/>
      <c r="C123" s="35"/>
      <c r="D123" s="217" t="s">
        <v>130</v>
      </c>
      <c r="E123" s="35"/>
      <c r="F123" s="218" t="s">
        <v>131</v>
      </c>
      <c r="G123" s="35"/>
      <c r="H123" s="35"/>
      <c r="I123" s="114"/>
      <c r="J123" s="35"/>
      <c r="K123" s="35"/>
      <c r="L123" s="38"/>
      <c r="M123" s="219"/>
      <c r="N123" s="220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130</v>
      </c>
      <c r="AU123" s="16" t="s">
        <v>85</v>
      </c>
    </row>
    <row r="124" spans="1:65" s="2" customFormat="1" ht="19.5">
      <c r="A124" s="33"/>
      <c r="B124" s="34"/>
      <c r="C124" s="35"/>
      <c r="D124" s="217" t="s">
        <v>132</v>
      </c>
      <c r="E124" s="35"/>
      <c r="F124" s="221" t="s">
        <v>133</v>
      </c>
      <c r="G124" s="35"/>
      <c r="H124" s="35"/>
      <c r="I124" s="114"/>
      <c r="J124" s="35"/>
      <c r="K124" s="35"/>
      <c r="L124" s="38"/>
      <c r="M124" s="219"/>
      <c r="N124" s="220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132</v>
      </c>
      <c r="AU124" s="16" t="s">
        <v>85</v>
      </c>
    </row>
    <row r="125" spans="1:65" s="2" customFormat="1" ht="16.350000000000001" customHeight="1">
      <c r="A125" s="33"/>
      <c r="B125" s="34"/>
      <c r="C125" s="203" t="s">
        <v>85</v>
      </c>
      <c r="D125" s="203" t="s">
        <v>124</v>
      </c>
      <c r="E125" s="204" t="s">
        <v>489</v>
      </c>
      <c r="F125" s="205" t="s">
        <v>490</v>
      </c>
      <c r="G125" s="206" t="s">
        <v>127</v>
      </c>
      <c r="H125" s="207">
        <v>4</v>
      </c>
      <c r="I125" s="208"/>
      <c r="J125" s="209">
        <f>ROUND(I125*H125,2)</f>
        <v>0</v>
      </c>
      <c r="K125" s="210"/>
      <c r="L125" s="38"/>
      <c r="M125" s="211" t="s">
        <v>1</v>
      </c>
      <c r="N125" s="212" t="s">
        <v>40</v>
      </c>
      <c r="O125" s="70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5" t="s">
        <v>128</v>
      </c>
      <c r="AT125" s="215" t="s">
        <v>124</v>
      </c>
      <c r="AU125" s="215" t="s">
        <v>85</v>
      </c>
      <c r="AY125" s="16" t="s">
        <v>121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83</v>
      </c>
      <c r="BK125" s="216">
        <f>ROUND(I125*H125,2)</f>
        <v>0</v>
      </c>
      <c r="BL125" s="16" t="s">
        <v>128</v>
      </c>
      <c r="BM125" s="215" t="s">
        <v>491</v>
      </c>
    </row>
    <row r="126" spans="1:65" s="2" customFormat="1" ht="39">
      <c r="A126" s="33"/>
      <c r="B126" s="34"/>
      <c r="C126" s="35"/>
      <c r="D126" s="217" t="s">
        <v>130</v>
      </c>
      <c r="E126" s="35"/>
      <c r="F126" s="218" t="s">
        <v>492</v>
      </c>
      <c r="G126" s="35"/>
      <c r="H126" s="35"/>
      <c r="I126" s="114"/>
      <c r="J126" s="35"/>
      <c r="K126" s="35"/>
      <c r="L126" s="38"/>
      <c r="M126" s="219"/>
      <c r="N126" s="220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130</v>
      </c>
      <c r="AU126" s="16" t="s">
        <v>85</v>
      </c>
    </row>
    <row r="127" spans="1:65" s="2" customFormat="1" ht="16.350000000000001" customHeight="1">
      <c r="A127" s="33"/>
      <c r="B127" s="34"/>
      <c r="C127" s="203" t="s">
        <v>140</v>
      </c>
      <c r="D127" s="203" t="s">
        <v>124</v>
      </c>
      <c r="E127" s="204" t="s">
        <v>207</v>
      </c>
      <c r="F127" s="205" t="s">
        <v>208</v>
      </c>
      <c r="G127" s="206" t="s">
        <v>202</v>
      </c>
      <c r="H127" s="207">
        <v>10</v>
      </c>
      <c r="I127" s="208"/>
      <c r="J127" s="209">
        <f>ROUND(I127*H127,2)</f>
        <v>0</v>
      </c>
      <c r="K127" s="210"/>
      <c r="L127" s="38"/>
      <c r="M127" s="211" t="s">
        <v>1</v>
      </c>
      <c r="N127" s="212" t="s">
        <v>40</v>
      </c>
      <c r="O127" s="70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5" t="s">
        <v>128</v>
      </c>
      <c r="AT127" s="215" t="s">
        <v>124</v>
      </c>
      <c r="AU127" s="215" t="s">
        <v>85</v>
      </c>
      <c r="AY127" s="16" t="s">
        <v>121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83</v>
      </c>
      <c r="BK127" s="216">
        <f>ROUND(I127*H127,2)</f>
        <v>0</v>
      </c>
      <c r="BL127" s="16" t="s">
        <v>128</v>
      </c>
      <c r="BM127" s="215" t="s">
        <v>493</v>
      </c>
    </row>
    <row r="128" spans="1:65" s="2" customFormat="1" ht="29.25">
      <c r="A128" s="33"/>
      <c r="B128" s="34"/>
      <c r="C128" s="35"/>
      <c r="D128" s="217" t="s">
        <v>130</v>
      </c>
      <c r="E128" s="35"/>
      <c r="F128" s="218" t="s">
        <v>210</v>
      </c>
      <c r="G128" s="35"/>
      <c r="H128" s="35"/>
      <c r="I128" s="114"/>
      <c r="J128" s="35"/>
      <c r="K128" s="35"/>
      <c r="L128" s="38"/>
      <c r="M128" s="219"/>
      <c r="N128" s="220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130</v>
      </c>
      <c r="AU128" s="16" t="s">
        <v>85</v>
      </c>
    </row>
    <row r="129" spans="1:65" s="2" customFormat="1" ht="19.5">
      <c r="A129" s="33"/>
      <c r="B129" s="34"/>
      <c r="C129" s="35"/>
      <c r="D129" s="217" t="s">
        <v>132</v>
      </c>
      <c r="E129" s="35"/>
      <c r="F129" s="221" t="s">
        <v>205</v>
      </c>
      <c r="G129" s="35"/>
      <c r="H129" s="35"/>
      <c r="I129" s="114"/>
      <c r="J129" s="35"/>
      <c r="K129" s="35"/>
      <c r="L129" s="38"/>
      <c r="M129" s="219"/>
      <c r="N129" s="220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85</v>
      </c>
    </row>
    <row r="130" spans="1:65" s="2" customFormat="1" ht="16.350000000000001" customHeight="1">
      <c r="A130" s="33"/>
      <c r="B130" s="34"/>
      <c r="C130" s="203" t="s">
        <v>128</v>
      </c>
      <c r="D130" s="203" t="s">
        <v>124</v>
      </c>
      <c r="E130" s="204" t="s">
        <v>494</v>
      </c>
      <c r="F130" s="205" t="s">
        <v>495</v>
      </c>
      <c r="G130" s="206" t="s">
        <v>188</v>
      </c>
      <c r="H130" s="207">
        <v>22</v>
      </c>
      <c r="I130" s="208"/>
      <c r="J130" s="209">
        <f>ROUND(I130*H130,2)</f>
        <v>0</v>
      </c>
      <c r="K130" s="210"/>
      <c r="L130" s="38"/>
      <c r="M130" s="211" t="s">
        <v>1</v>
      </c>
      <c r="N130" s="212" t="s">
        <v>40</v>
      </c>
      <c r="O130" s="70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5" t="s">
        <v>128</v>
      </c>
      <c r="AT130" s="215" t="s">
        <v>124</v>
      </c>
      <c r="AU130" s="215" t="s">
        <v>85</v>
      </c>
      <c r="AY130" s="16" t="s">
        <v>121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83</v>
      </c>
      <c r="BK130" s="216">
        <f>ROUND(I130*H130,2)</f>
        <v>0</v>
      </c>
      <c r="BL130" s="16" t="s">
        <v>128</v>
      </c>
      <c r="BM130" s="215" t="s">
        <v>496</v>
      </c>
    </row>
    <row r="131" spans="1:65" s="2" customFormat="1" ht="19.5">
      <c r="A131" s="33"/>
      <c r="B131" s="34"/>
      <c r="C131" s="35"/>
      <c r="D131" s="217" t="s">
        <v>130</v>
      </c>
      <c r="E131" s="35"/>
      <c r="F131" s="218" t="s">
        <v>497</v>
      </c>
      <c r="G131" s="35"/>
      <c r="H131" s="35"/>
      <c r="I131" s="114"/>
      <c r="J131" s="35"/>
      <c r="K131" s="35"/>
      <c r="L131" s="38"/>
      <c r="M131" s="219"/>
      <c r="N131" s="220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130</v>
      </c>
      <c r="AU131" s="16" t="s">
        <v>85</v>
      </c>
    </row>
    <row r="132" spans="1:65" s="2" customFormat="1" ht="19.5">
      <c r="A132" s="33"/>
      <c r="B132" s="34"/>
      <c r="C132" s="35"/>
      <c r="D132" s="217" t="s">
        <v>132</v>
      </c>
      <c r="E132" s="35"/>
      <c r="F132" s="221" t="s">
        <v>498</v>
      </c>
      <c r="G132" s="35"/>
      <c r="H132" s="35"/>
      <c r="I132" s="114"/>
      <c r="J132" s="35"/>
      <c r="K132" s="35"/>
      <c r="L132" s="38"/>
      <c r="M132" s="219"/>
      <c r="N132" s="220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132</v>
      </c>
      <c r="AU132" s="16" t="s">
        <v>85</v>
      </c>
    </row>
    <row r="133" spans="1:65" s="13" customFormat="1">
      <c r="B133" s="222"/>
      <c r="C133" s="223"/>
      <c r="D133" s="217" t="s">
        <v>138</v>
      </c>
      <c r="E133" s="224" t="s">
        <v>1</v>
      </c>
      <c r="F133" s="225" t="s">
        <v>499</v>
      </c>
      <c r="G133" s="223"/>
      <c r="H133" s="226">
        <v>22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138</v>
      </c>
      <c r="AU133" s="232" t="s">
        <v>85</v>
      </c>
      <c r="AV133" s="13" t="s">
        <v>85</v>
      </c>
      <c r="AW133" s="13" t="s">
        <v>32</v>
      </c>
      <c r="AX133" s="13" t="s">
        <v>83</v>
      </c>
      <c r="AY133" s="232" t="s">
        <v>121</v>
      </c>
    </row>
    <row r="134" spans="1:65" s="2" customFormat="1" ht="16.350000000000001" customHeight="1">
      <c r="A134" s="33"/>
      <c r="B134" s="34"/>
      <c r="C134" s="203" t="s">
        <v>122</v>
      </c>
      <c r="D134" s="203" t="s">
        <v>124</v>
      </c>
      <c r="E134" s="204" t="s">
        <v>500</v>
      </c>
      <c r="F134" s="205" t="s">
        <v>501</v>
      </c>
      <c r="G134" s="206" t="s">
        <v>188</v>
      </c>
      <c r="H134" s="207">
        <v>22</v>
      </c>
      <c r="I134" s="208"/>
      <c r="J134" s="209">
        <f>ROUND(I134*H134,2)</f>
        <v>0</v>
      </c>
      <c r="K134" s="210"/>
      <c r="L134" s="38"/>
      <c r="M134" s="211" t="s">
        <v>1</v>
      </c>
      <c r="N134" s="212" t="s">
        <v>40</v>
      </c>
      <c r="O134" s="70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5" t="s">
        <v>128</v>
      </c>
      <c r="AT134" s="215" t="s">
        <v>124</v>
      </c>
      <c r="AU134" s="215" t="s">
        <v>85</v>
      </c>
      <c r="AY134" s="16" t="s">
        <v>121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83</v>
      </c>
      <c r="BK134" s="216">
        <f>ROUND(I134*H134,2)</f>
        <v>0</v>
      </c>
      <c r="BL134" s="16" t="s">
        <v>128</v>
      </c>
      <c r="BM134" s="215" t="s">
        <v>502</v>
      </c>
    </row>
    <row r="135" spans="1:65" s="2" customFormat="1" ht="19.5">
      <c r="A135" s="33"/>
      <c r="B135" s="34"/>
      <c r="C135" s="35"/>
      <c r="D135" s="217" t="s">
        <v>130</v>
      </c>
      <c r="E135" s="35"/>
      <c r="F135" s="218" t="s">
        <v>503</v>
      </c>
      <c r="G135" s="35"/>
      <c r="H135" s="35"/>
      <c r="I135" s="114"/>
      <c r="J135" s="35"/>
      <c r="K135" s="35"/>
      <c r="L135" s="38"/>
      <c r="M135" s="219"/>
      <c r="N135" s="220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130</v>
      </c>
      <c r="AU135" s="16" t="s">
        <v>85</v>
      </c>
    </row>
    <row r="136" spans="1:65" s="2" customFormat="1" ht="19.5">
      <c r="A136" s="33"/>
      <c r="B136" s="34"/>
      <c r="C136" s="35"/>
      <c r="D136" s="217" t="s">
        <v>132</v>
      </c>
      <c r="E136" s="35"/>
      <c r="F136" s="221" t="s">
        <v>498</v>
      </c>
      <c r="G136" s="35"/>
      <c r="H136" s="35"/>
      <c r="I136" s="114"/>
      <c r="J136" s="35"/>
      <c r="K136" s="35"/>
      <c r="L136" s="38"/>
      <c r="M136" s="219"/>
      <c r="N136" s="220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85</v>
      </c>
    </row>
    <row r="137" spans="1:65" s="13" customFormat="1">
      <c r="B137" s="222"/>
      <c r="C137" s="223"/>
      <c r="D137" s="217" t="s">
        <v>138</v>
      </c>
      <c r="E137" s="224" t="s">
        <v>1</v>
      </c>
      <c r="F137" s="225" t="s">
        <v>499</v>
      </c>
      <c r="G137" s="223"/>
      <c r="H137" s="226">
        <v>22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138</v>
      </c>
      <c r="AU137" s="232" t="s">
        <v>85</v>
      </c>
      <c r="AV137" s="13" t="s">
        <v>85</v>
      </c>
      <c r="AW137" s="13" t="s">
        <v>32</v>
      </c>
      <c r="AX137" s="13" t="s">
        <v>83</v>
      </c>
      <c r="AY137" s="232" t="s">
        <v>121</v>
      </c>
    </row>
    <row r="138" spans="1:65" s="2" customFormat="1" ht="16.350000000000001" customHeight="1">
      <c r="A138" s="33"/>
      <c r="B138" s="34"/>
      <c r="C138" s="203" t="s">
        <v>154</v>
      </c>
      <c r="D138" s="203" t="s">
        <v>124</v>
      </c>
      <c r="E138" s="204" t="s">
        <v>186</v>
      </c>
      <c r="F138" s="205" t="s">
        <v>187</v>
      </c>
      <c r="G138" s="206" t="s">
        <v>188</v>
      </c>
      <c r="H138" s="207">
        <v>210</v>
      </c>
      <c r="I138" s="208"/>
      <c r="J138" s="209">
        <f>ROUND(I138*H138,2)</f>
        <v>0</v>
      </c>
      <c r="K138" s="210"/>
      <c r="L138" s="38"/>
      <c r="M138" s="211" t="s">
        <v>1</v>
      </c>
      <c r="N138" s="212" t="s">
        <v>40</v>
      </c>
      <c r="O138" s="70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5" t="s">
        <v>128</v>
      </c>
      <c r="AT138" s="215" t="s">
        <v>124</v>
      </c>
      <c r="AU138" s="215" t="s">
        <v>85</v>
      </c>
      <c r="AY138" s="16" t="s">
        <v>121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83</v>
      </c>
      <c r="BK138" s="216">
        <f>ROUND(I138*H138,2)</f>
        <v>0</v>
      </c>
      <c r="BL138" s="16" t="s">
        <v>128</v>
      </c>
      <c r="BM138" s="215" t="s">
        <v>504</v>
      </c>
    </row>
    <row r="139" spans="1:65" s="2" customFormat="1" ht="39">
      <c r="A139" s="33"/>
      <c r="B139" s="34"/>
      <c r="C139" s="35"/>
      <c r="D139" s="217" t="s">
        <v>130</v>
      </c>
      <c r="E139" s="35"/>
      <c r="F139" s="218" t="s">
        <v>190</v>
      </c>
      <c r="G139" s="35"/>
      <c r="H139" s="35"/>
      <c r="I139" s="114"/>
      <c r="J139" s="35"/>
      <c r="K139" s="35"/>
      <c r="L139" s="38"/>
      <c r="M139" s="219"/>
      <c r="N139" s="220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130</v>
      </c>
      <c r="AU139" s="16" t="s">
        <v>85</v>
      </c>
    </row>
    <row r="140" spans="1:65" s="2" customFormat="1" ht="19.5">
      <c r="A140" s="33"/>
      <c r="B140" s="34"/>
      <c r="C140" s="35"/>
      <c r="D140" s="217" t="s">
        <v>132</v>
      </c>
      <c r="E140" s="35"/>
      <c r="F140" s="221" t="s">
        <v>191</v>
      </c>
      <c r="G140" s="35"/>
      <c r="H140" s="35"/>
      <c r="I140" s="114"/>
      <c r="J140" s="35"/>
      <c r="K140" s="35"/>
      <c r="L140" s="38"/>
      <c r="M140" s="219"/>
      <c r="N140" s="220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132</v>
      </c>
      <c r="AU140" s="16" t="s">
        <v>85</v>
      </c>
    </row>
    <row r="141" spans="1:65" s="2" customFormat="1" ht="16.350000000000001" customHeight="1">
      <c r="A141" s="33"/>
      <c r="B141" s="34"/>
      <c r="C141" s="203" t="s">
        <v>159</v>
      </c>
      <c r="D141" s="203" t="s">
        <v>124</v>
      </c>
      <c r="E141" s="204" t="s">
        <v>194</v>
      </c>
      <c r="F141" s="205" t="s">
        <v>195</v>
      </c>
      <c r="G141" s="206" t="s">
        <v>188</v>
      </c>
      <c r="H141" s="207">
        <v>199.2</v>
      </c>
      <c r="I141" s="208"/>
      <c r="J141" s="209">
        <f>ROUND(I141*H141,2)</f>
        <v>0</v>
      </c>
      <c r="K141" s="210"/>
      <c r="L141" s="38"/>
      <c r="M141" s="211" t="s">
        <v>1</v>
      </c>
      <c r="N141" s="212" t="s">
        <v>40</v>
      </c>
      <c r="O141" s="70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5" t="s">
        <v>128</v>
      </c>
      <c r="AT141" s="215" t="s">
        <v>124</v>
      </c>
      <c r="AU141" s="215" t="s">
        <v>85</v>
      </c>
      <c r="AY141" s="16" t="s">
        <v>121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83</v>
      </c>
      <c r="BK141" s="216">
        <f>ROUND(I141*H141,2)</f>
        <v>0</v>
      </c>
      <c r="BL141" s="16" t="s">
        <v>128</v>
      </c>
      <c r="BM141" s="215" t="s">
        <v>505</v>
      </c>
    </row>
    <row r="142" spans="1:65" s="2" customFormat="1" ht="19.5">
      <c r="A142" s="33"/>
      <c r="B142" s="34"/>
      <c r="C142" s="35"/>
      <c r="D142" s="217" t="s">
        <v>130</v>
      </c>
      <c r="E142" s="35"/>
      <c r="F142" s="218" t="s">
        <v>197</v>
      </c>
      <c r="G142" s="35"/>
      <c r="H142" s="35"/>
      <c r="I142" s="114"/>
      <c r="J142" s="35"/>
      <c r="K142" s="35"/>
      <c r="L142" s="38"/>
      <c r="M142" s="219"/>
      <c r="N142" s="220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130</v>
      </c>
      <c r="AU142" s="16" t="s">
        <v>85</v>
      </c>
    </row>
    <row r="143" spans="1:65" s="2" customFormat="1" ht="19.5">
      <c r="A143" s="33"/>
      <c r="B143" s="34"/>
      <c r="C143" s="35"/>
      <c r="D143" s="217" t="s">
        <v>132</v>
      </c>
      <c r="E143" s="35"/>
      <c r="F143" s="221" t="s">
        <v>191</v>
      </c>
      <c r="G143" s="35"/>
      <c r="H143" s="35"/>
      <c r="I143" s="114"/>
      <c r="J143" s="35"/>
      <c r="K143" s="35"/>
      <c r="L143" s="38"/>
      <c r="M143" s="219"/>
      <c r="N143" s="220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132</v>
      </c>
      <c r="AU143" s="16" t="s">
        <v>85</v>
      </c>
    </row>
    <row r="144" spans="1:65" s="13" customFormat="1">
      <c r="B144" s="222"/>
      <c r="C144" s="223"/>
      <c r="D144" s="217" t="s">
        <v>138</v>
      </c>
      <c r="E144" s="224" t="s">
        <v>1</v>
      </c>
      <c r="F144" s="225" t="s">
        <v>506</v>
      </c>
      <c r="G144" s="223"/>
      <c r="H144" s="226">
        <v>199.2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138</v>
      </c>
      <c r="AU144" s="232" t="s">
        <v>85</v>
      </c>
      <c r="AV144" s="13" t="s">
        <v>85</v>
      </c>
      <c r="AW144" s="13" t="s">
        <v>32</v>
      </c>
      <c r="AX144" s="13" t="s">
        <v>83</v>
      </c>
      <c r="AY144" s="232" t="s">
        <v>121</v>
      </c>
    </row>
    <row r="145" spans="1:65" s="2" customFormat="1" ht="16.350000000000001" customHeight="1">
      <c r="A145" s="33"/>
      <c r="B145" s="34"/>
      <c r="C145" s="203" t="s">
        <v>165</v>
      </c>
      <c r="D145" s="203" t="s">
        <v>124</v>
      </c>
      <c r="E145" s="204" t="s">
        <v>507</v>
      </c>
      <c r="F145" s="205" t="s">
        <v>508</v>
      </c>
      <c r="G145" s="206" t="s">
        <v>188</v>
      </c>
      <c r="H145" s="207">
        <v>5.4</v>
      </c>
      <c r="I145" s="208"/>
      <c r="J145" s="209">
        <f>ROUND(I145*H145,2)</f>
        <v>0</v>
      </c>
      <c r="K145" s="210"/>
      <c r="L145" s="38"/>
      <c r="M145" s="211" t="s">
        <v>1</v>
      </c>
      <c r="N145" s="212" t="s">
        <v>40</v>
      </c>
      <c r="O145" s="70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5" t="s">
        <v>128</v>
      </c>
      <c r="AT145" s="215" t="s">
        <v>124</v>
      </c>
      <c r="AU145" s="215" t="s">
        <v>85</v>
      </c>
      <c r="AY145" s="16" t="s">
        <v>121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83</v>
      </c>
      <c r="BK145" s="216">
        <f>ROUND(I145*H145,2)</f>
        <v>0</v>
      </c>
      <c r="BL145" s="16" t="s">
        <v>128</v>
      </c>
      <c r="BM145" s="215" t="s">
        <v>509</v>
      </c>
    </row>
    <row r="146" spans="1:65" s="2" customFormat="1" ht="19.5">
      <c r="A146" s="33"/>
      <c r="B146" s="34"/>
      <c r="C146" s="35"/>
      <c r="D146" s="217" t="s">
        <v>130</v>
      </c>
      <c r="E146" s="35"/>
      <c r="F146" s="218" t="s">
        <v>510</v>
      </c>
      <c r="G146" s="35"/>
      <c r="H146" s="35"/>
      <c r="I146" s="114"/>
      <c r="J146" s="35"/>
      <c r="K146" s="35"/>
      <c r="L146" s="38"/>
      <c r="M146" s="219"/>
      <c r="N146" s="220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130</v>
      </c>
      <c r="AU146" s="16" t="s">
        <v>85</v>
      </c>
    </row>
    <row r="147" spans="1:65" s="2" customFormat="1" ht="16.350000000000001" customHeight="1">
      <c r="A147" s="33"/>
      <c r="B147" s="34"/>
      <c r="C147" s="203" t="s">
        <v>171</v>
      </c>
      <c r="D147" s="203" t="s">
        <v>124</v>
      </c>
      <c r="E147" s="204" t="s">
        <v>242</v>
      </c>
      <c r="F147" s="205" t="s">
        <v>243</v>
      </c>
      <c r="G147" s="206" t="s">
        <v>188</v>
      </c>
      <c r="H147" s="207">
        <v>5.4</v>
      </c>
      <c r="I147" s="208"/>
      <c r="J147" s="209">
        <f>ROUND(I147*H147,2)</f>
        <v>0</v>
      </c>
      <c r="K147" s="210"/>
      <c r="L147" s="38"/>
      <c r="M147" s="211" t="s">
        <v>1</v>
      </c>
      <c r="N147" s="212" t="s">
        <v>40</v>
      </c>
      <c r="O147" s="70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5" t="s">
        <v>128</v>
      </c>
      <c r="AT147" s="215" t="s">
        <v>124</v>
      </c>
      <c r="AU147" s="215" t="s">
        <v>85</v>
      </c>
      <c r="AY147" s="16" t="s">
        <v>121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83</v>
      </c>
      <c r="BK147" s="216">
        <f>ROUND(I147*H147,2)</f>
        <v>0</v>
      </c>
      <c r="BL147" s="16" t="s">
        <v>128</v>
      </c>
      <c r="BM147" s="215" t="s">
        <v>511</v>
      </c>
    </row>
    <row r="148" spans="1:65" s="2" customFormat="1" ht="19.5">
      <c r="A148" s="33"/>
      <c r="B148" s="34"/>
      <c r="C148" s="35"/>
      <c r="D148" s="217" t="s">
        <v>130</v>
      </c>
      <c r="E148" s="35"/>
      <c r="F148" s="218" t="s">
        <v>245</v>
      </c>
      <c r="G148" s="35"/>
      <c r="H148" s="35"/>
      <c r="I148" s="114"/>
      <c r="J148" s="35"/>
      <c r="K148" s="35"/>
      <c r="L148" s="38"/>
      <c r="M148" s="219"/>
      <c r="N148" s="220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130</v>
      </c>
      <c r="AU148" s="16" t="s">
        <v>85</v>
      </c>
    </row>
    <row r="149" spans="1:65" s="2" customFormat="1" ht="16.350000000000001" customHeight="1">
      <c r="A149" s="33"/>
      <c r="B149" s="34"/>
      <c r="C149" s="203" t="s">
        <v>178</v>
      </c>
      <c r="D149" s="203" t="s">
        <v>124</v>
      </c>
      <c r="E149" s="204" t="s">
        <v>221</v>
      </c>
      <c r="F149" s="205" t="s">
        <v>222</v>
      </c>
      <c r="G149" s="206" t="s">
        <v>188</v>
      </c>
      <c r="H149" s="207">
        <v>6.8</v>
      </c>
      <c r="I149" s="208"/>
      <c r="J149" s="209">
        <f>ROUND(I149*H149,2)</f>
        <v>0</v>
      </c>
      <c r="K149" s="210"/>
      <c r="L149" s="38"/>
      <c r="M149" s="211" t="s">
        <v>1</v>
      </c>
      <c r="N149" s="212" t="s">
        <v>40</v>
      </c>
      <c r="O149" s="70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5" t="s">
        <v>128</v>
      </c>
      <c r="AT149" s="215" t="s">
        <v>124</v>
      </c>
      <c r="AU149" s="215" t="s">
        <v>85</v>
      </c>
      <c r="AY149" s="16" t="s">
        <v>121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83</v>
      </c>
      <c r="BK149" s="216">
        <f>ROUND(I149*H149,2)</f>
        <v>0</v>
      </c>
      <c r="BL149" s="16" t="s">
        <v>128</v>
      </c>
      <c r="BM149" s="215" t="s">
        <v>512</v>
      </c>
    </row>
    <row r="150" spans="1:65" s="2" customFormat="1" ht="19.5">
      <c r="A150" s="33"/>
      <c r="B150" s="34"/>
      <c r="C150" s="35"/>
      <c r="D150" s="217" t="s">
        <v>130</v>
      </c>
      <c r="E150" s="35"/>
      <c r="F150" s="218" t="s">
        <v>224</v>
      </c>
      <c r="G150" s="35"/>
      <c r="H150" s="35"/>
      <c r="I150" s="114"/>
      <c r="J150" s="35"/>
      <c r="K150" s="35"/>
      <c r="L150" s="38"/>
      <c r="M150" s="219"/>
      <c r="N150" s="220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130</v>
      </c>
      <c r="AU150" s="16" t="s">
        <v>85</v>
      </c>
    </row>
    <row r="151" spans="1:65" s="2" customFormat="1" ht="16.350000000000001" customHeight="1">
      <c r="A151" s="33"/>
      <c r="B151" s="34"/>
      <c r="C151" s="203" t="s">
        <v>185</v>
      </c>
      <c r="D151" s="203" t="s">
        <v>124</v>
      </c>
      <c r="E151" s="204" t="s">
        <v>513</v>
      </c>
      <c r="F151" s="205" t="s">
        <v>514</v>
      </c>
      <c r="G151" s="206" t="s">
        <v>174</v>
      </c>
      <c r="H151" s="207">
        <v>13.6</v>
      </c>
      <c r="I151" s="208"/>
      <c r="J151" s="209">
        <f>ROUND(I151*H151,2)</f>
        <v>0</v>
      </c>
      <c r="K151" s="210"/>
      <c r="L151" s="38"/>
      <c r="M151" s="211" t="s">
        <v>1</v>
      </c>
      <c r="N151" s="212" t="s">
        <v>40</v>
      </c>
      <c r="O151" s="70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5" t="s">
        <v>128</v>
      </c>
      <c r="AT151" s="215" t="s">
        <v>124</v>
      </c>
      <c r="AU151" s="215" t="s">
        <v>85</v>
      </c>
      <c r="AY151" s="16" t="s">
        <v>121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83</v>
      </c>
      <c r="BK151" s="216">
        <f>ROUND(I151*H151,2)</f>
        <v>0</v>
      </c>
      <c r="BL151" s="16" t="s">
        <v>128</v>
      </c>
      <c r="BM151" s="215" t="s">
        <v>515</v>
      </c>
    </row>
    <row r="152" spans="1:65" s="2" customFormat="1" ht="19.5">
      <c r="A152" s="33"/>
      <c r="B152" s="34"/>
      <c r="C152" s="35"/>
      <c r="D152" s="217" t="s">
        <v>130</v>
      </c>
      <c r="E152" s="35"/>
      <c r="F152" s="218" t="s">
        <v>516</v>
      </c>
      <c r="G152" s="35"/>
      <c r="H152" s="35"/>
      <c r="I152" s="114"/>
      <c r="J152" s="35"/>
      <c r="K152" s="35"/>
      <c r="L152" s="38"/>
      <c r="M152" s="219"/>
      <c r="N152" s="220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130</v>
      </c>
      <c r="AU152" s="16" t="s">
        <v>85</v>
      </c>
    </row>
    <row r="153" spans="1:65" s="13" customFormat="1">
      <c r="B153" s="222"/>
      <c r="C153" s="223"/>
      <c r="D153" s="217" t="s">
        <v>138</v>
      </c>
      <c r="E153" s="224" t="s">
        <v>1</v>
      </c>
      <c r="F153" s="225" t="s">
        <v>517</v>
      </c>
      <c r="G153" s="223"/>
      <c r="H153" s="226">
        <v>13.6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138</v>
      </c>
      <c r="AU153" s="232" t="s">
        <v>85</v>
      </c>
      <c r="AV153" s="13" t="s">
        <v>85</v>
      </c>
      <c r="AW153" s="13" t="s">
        <v>32</v>
      </c>
      <c r="AX153" s="13" t="s">
        <v>83</v>
      </c>
      <c r="AY153" s="232" t="s">
        <v>121</v>
      </c>
    </row>
    <row r="154" spans="1:65" s="2" customFormat="1" ht="16.350000000000001" customHeight="1">
      <c r="A154" s="33"/>
      <c r="B154" s="34"/>
      <c r="C154" s="203" t="s">
        <v>193</v>
      </c>
      <c r="D154" s="203" t="s">
        <v>124</v>
      </c>
      <c r="E154" s="204" t="s">
        <v>518</v>
      </c>
      <c r="F154" s="205" t="s">
        <v>519</v>
      </c>
      <c r="G154" s="206" t="s">
        <v>174</v>
      </c>
      <c r="H154" s="207">
        <v>13.6</v>
      </c>
      <c r="I154" s="208"/>
      <c r="J154" s="209">
        <f>ROUND(I154*H154,2)</f>
        <v>0</v>
      </c>
      <c r="K154" s="210"/>
      <c r="L154" s="38"/>
      <c r="M154" s="211" t="s">
        <v>1</v>
      </c>
      <c r="N154" s="212" t="s">
        <v>40</v>
      </c>
      <c r="O154" s="70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5" t="s">
        <v>128</v>
      </c>
      <c r="AT154" s="215" t="s">
        <v>124</v>
      </c>
      <c r="AU154" s="215" t="s">
        <v>85</v>
      </c>
      <c r="AY154" s="16" t="s">
        <v>121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83</v>
      </c>
      <c r="BK154" s="216">
        <f>ROUND(I154*H154,2)</f>
        <v>0</v>
      </c>
      <c r="BL154" s="16" t="s">
        <v>128</v>
      </c>
      <c r="BM154" s="215" t="s">
        <v>520</v>
      </c>
    </row>
    <row r="155" spans="1:65" s="2" customFormat="1" ht="29.25">
      <c r="A155" s="33"/>
      <c r="B155" s="34"/>
      <c r="C155" s="35"/>
      <c r="D155" s="217" t="s">
        <v>130</v>
      </c>
      <c r="E155" s="35"/>
      <c r="F155" s="218" t="s">
        <v>521</v>
      </c>
      <c r="G155" s="35"/>
      <c r="H155" s="35"/>
      <c r="I155" s="114"/>
      <c r="J155" s="35"/>
      <c r="K155" s="35"/>
      <c r="L155" s="38"/>
      <c r="M155" s="219"/>
      <c r="N155" s="220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130</v>
      </c>
      <c r="AU155" s="16" t="s">
        <v>85</v>
      </c>
    </row>
    <row r="156" spans="1:65" s="2" customFormat="1" ht="16.350000000000001" customHeight="1">
      <c r="A156" s="33"/>
      <c r="B156" s="34"/>
      <c r="C156" s="203" t="s">
        <v>199</v>
      </c>
      <c r="D156" s="203" t="s">
        <v>124</v>
      </c>
      <c r="E156" s="204" t="s">
        <v>256</v>
      </c>
      <c r="F156" s="205" t="s">
        <v>257</v>
      </c>
      <c r="G156" s="206" t="s">
        <v>188</v>
      </c>
      <c r="H156" s="207">
        <v>6.8</v>
      </c>
      <c r="I156" s="208"/>
      <c r="J156" s="209">
        <f>ROUND(I156*H156,2)</f>
        <v>0</v>
      </c>
      <c r="K156" s="210"/>
      <c r="L156" s="38"/>
      <c r="M156" s="211" t="s">
        <v>1</v>
      </c>
      <c r="N156" s="212" t="s">
        <v>40</v>
      </c>
      <c r="O156" s="70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5" t="s">
        <v>128</v>
      </c>
      <c r="AT156" s="215" t="s">
        <v>124</v>
      </c>
      <c r="AU156" s="215" t="s">
        <v>85</v>
      </c>
      <c r="AY156" s="16" t="s">
        <v>121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83</v>
      </c>
      <c r="BK156" s="216">
        <f>ROUND(I156*H156,2)</f>
        <v>0</v>
      </c>
      <c r="BL156" s="16" t="s">
        <v>128</v>
      </c>
      <c r="BM156" s="215" t="s">
        <v>522</v>
      </c>
    </row>
    <row r="157" spans="1:65" s="2" customFormat="1" ht="29.25">
      <c r="A157" s="33"/>
      <c r="B157" s="34"/>
      <c r="C157" s="35"/>
      <c r="D157" s="217" t="s">
        <v>130</v>
      </c>
      <c r="E157" s="35"/>
      <c r="F157" s="218" t="s">
        <v>259</v>
      </c>
      <c r="G157" s="35"/>
      <c r="H157" s="35"/>
      <c r="I157" s="114"/>
      <c r="J157" s="35"/>
      <c r="K157" s="35"/>
      <c r="L157" s="38"/>
      <c r="M157" s="219"/>
      <c r="N157" s="220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130</v>
      </c>
      <c r="AU157" s="16" t="s">
        <v>85</v>
      </c>
    </row>
    <row r="158" spans="1:65" s="13" customFormat="1">
      <c r="B158" s="222"/>
      <c r="C158" s="223"/>
      <c r="D158" s="217" t="s">
        <v>138</v>
      </c>
      <c r="E158" s="224" t="s">
        <v>1</v>
      </c>
      <c r="F158" s="225" t="s">
        <v>523</v>
      </c>
      <c r="G158" s="223"/>
      <c r="H158" s="226">
        <v>6.8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138</v>
      </c>
      <c r="AU158" s="232" t="s">
        <v>85</v>
      </c>
      <c r="AV158" s="13" t="s">
        <v>85</v>
      </c>
      <c r="AW158" s="13" t="s">
        <v>32</v>
      </c>
      <c r="AX158" s="13" t="s">
        <v>83</v>
      </c>
      <c r="AY158" s="232" t="s">
        <v>121</v>
      </c>
    </row>
    <row r="159" spans="1:65" s="2" customFormat="1" ht="16.350000000000001" customHeight="1">
      <c r="A159" s="33"/>
      <c r="B159" s="34"/>
      <c r="C159" s="203" t="s">
        <v>206</v>
      </c>
      <c r="D159" s="203" t="s">
        <v>124</v>
      </c>
      <c r="E159" s="204" t="s">
        <v>524</v>
      </c>
      <c r="F159" s="205" t="s">
        <v>525</v>
      </c>
      <c r="G159" s="206" t="s">
        <v>143</v>
      </c>
      <c r="H159" s="207">
        <v>6.0000000000000001E-3</v>
      </c>
      <c r="I159" s="208"/>
      <c r="J159" s="209">
        <f>ROUND(I159*H159,2)</f>
        <v>0</v>
      </c>
      <c r="K159" s="210"/>
      <c r="L159" s="38"/>
      <c r="M159" s="211" t="s">
        <v>1</v>
      </c>
      <c r="N159" s="212" t="s">
        <v>40</v>
      </c>
      <c r="O159" s="70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5" t="s">
        <v>128</v>
      </c>
      <c r="AT159" s="215" t="s">
        <v>124</v>
      </c>
      <c r="AU159" s="215" t="s">
        <v>85</v>
      </c>
      <c r="AY159" s="16" t="s">
        <v>121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83</v>
      </c>
      <c r="BK159" s="216">
        <f>ROUND(I159*H159,2)</f>
        <v>0</v>
      </c>
      <c r="BL159" s="16" t="s">
        <v>128</v>
      </c>
      <c r="BM159" s="215" t="s">
        <v>526</v>
      </c>
    </row>
    <row r="160" spans="1:65" s="2" customFormat="1" ht="68.25">
      <c r="A160" s="33"/>
      <c r="B160" s="34"/>
      <c r="C160" s="35"/>
      <c r="D160" s="217" t="s">
        <v>130</v>
      </c>
      <c r="E160" s="35"/>
      <c r="F160" s="218" t="s">
        <v>527</v>
      </c>
      <c r="G160" s="35"/>
      <c r="H160" s="35"/>
      <c r="I160" s="114"/>
      <c r="J160" s="35"/>
      <c r="K160" s="35"/>
      <c r="L160" s="38"/>
      <c r="M160" s="219"/>
      <c r="N160" s="220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130</v>
      </c>
      <c r="AU160" s="16" t="s">
        <v>85</v>
      </c>
    </row>
    <row r="161" spans="1:65" s="13" customFormat="1">
      <c r="B161" s="222"/>
      <c r="C161" s="223"/>
      <c r="D161" s="217" t="s">
        <v>138</v>
      </c>
      <c r="E161" s="224" t="s">
        <v>1</v>
      </c>
      <c r="F161" s="225" t="s">
        <v>528</v>
      </c>
      <c r="G161" s="223"/>
      <c r="H161" s="226">
        <v>6.0000000000000001E-3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138</v>
      </c>
      <c r="AU161" s="232" t="s">
        <v>85</v>
      </c>
      <c r="AV161" s="13" t="s">
        <v>85</v>
      </c>
      <c r="AW161" s="13" t="s">
        <v>32</v>
      </c>
      <c r="AX161" s="13" t="s">
        <v>83</v>
      </c>
      <c r="AY161" s="232" t="s">
        <v>121</v>
      </c>
    </row>
    <row r="162" spans="1:65" s="2" customFormat="1" ht="16.350000000000001" customHeight="1">
      <c r="A162" s="33"/>
      <c r="B162" s="34"/>
      <c r="C162" s="203" t="s">
        <v>8</v>
      </c>
      <c r="D162" s="203" t="s">
        <v>124</v>
      </c>
      <c r="E162" s="204" t="s">
        <v>172</v>
      </c>
      <c r="F162" s="205" t="s">
        <v>173</v>
      </c>
      <c r="G162" s="206" t="s">
        <v>174</v>
      </c>
      <c r="H162" s="207">
        <v>20.491</v>
      </c>
      <c r="I162" s="208"/>
      <c r="J162" s="209">
        <f>ROUND(I162*H162,2)</f>
        <v>0</v>
      </c>
      <c r="K162" s="210"/>
      <c r="L162" s="38"/>
      <c r="M162" s="211" t="s">
        <v>1</v>
      </c>
      <c r="N162" s="212" t="s">
        <v>40</v>
      </c>
      <c r="O162" s="70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5" t="s">
        <v>128</v>
      </c>
      <c r="AT162" s="215" t="s">
        <v>124</v>
      </c>
      <c r="AU162" s="215" t="s">
        <v>85</v>
      </c>
      <c r="AY162" s="16" t="s">
        <v>121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83</v>
      </c>
      <c r="BK162" s="216">
        <f>ROUND(I162*H162,2)</f>
        <v>0</v>
      </c>
      <c r="BL162" s="16" t="s">
        <v>128</v>
      </c>
      <c r="BM162" s="215" t="s">
        <v>529</v>
      </c>
    </row>
    <row r="163" spans="1:65" s="2" customFormat="1" ht="48.75">
      <c r="A163" s="33"/>
      <c r="B163" s="34"/>
      <c r="C163" s="35"/>
      <c r="D163" s="217" t="s">
        <v>130</v>
      </c>
      <c r="E163" s="35"/>
      <c r="F163" s="218" t="s">
        <v>176</v>
      </c>
      <c r="G163" s="35"/>
      <c r="H163" s="35"/>
      <c r="I163" s="114"/>
      <c r="J163" s="35"/>
      <c r="K163" s="35"/>
      <c r="L163" s="38"/>
      <c r="M163" s="219"/>
      <c r="N163" s="220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130</v>
      </c>
      <c r="AU163" s="16" t="s">
        <v>85</v>
      </c>
    </row>
    <row r="164" spans="1:65" s="13" customFormat="1">
      <c r="B164" s="222"/>
      <c r="C164" s="223"/>
      <c r="D164" s="217" t="s">
        <v>138</v>
      </c>
      <c r="E164" s="224" t="s">
        <v>1</v>
      </c>
      <c r="F164" s="225" t="s">
        <v>530</v>
      </c>
      <c r="G164" s="223"/>
      <c r="H164" s="226">
        <v>20.491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138</v>
      </c>
      <c r="AU164" s="232" t="s">
        <v>85</v>
      </c>
      <c r="AV164" s="13" t="s">
        <v>85</v>
      </c>
      <c r="AW164" s="13" t="s">
        <v>32</v>
      </c>
      <c r="AX164" s="13" t="s">
        <v>83</v>
      </c>
      <c r="AY164" s="232" t="s">
        <v>121</v>
      </c>
    </row>
    <row r="165" spans="1:65" s="2" customFormat="1" ht="16.350000000000001" customHeight="1">
      <c r="A165" s="33"/>
      <c r="B165" s="34"/>
      <c r="C165" s="203" t="s">
        <v>215</v>
      </c>
      <c r="D165" s="203" t="s">
        <v>124</v>
      </c>
      <c r="E165" s="204" t="s">
        <v>179</v>
      </c>
      <c r="F165" s="205" t="s">
        <v>180</v>
      </c>
      <c r="G165" s="206" t="s">
        <v>181</v>
      </c>
      <c r="H165" s="207">
        <v>62.680999999999997</v>
      </c>
      <c r="I165" s="208"/>
      <c r="J165" s="209">
        <f>ROUND(I165*H165,2)</f>
        <v>0</v>
      </c>
      <c r="K165" s="210"/>
      <c r="L165" s="38"/>
      <c r="M165" s="211" t="s">
        <v>1</v>
      </c>
      <c r="N165" s="212" t="s">
        <v>40</v>
      </c>
      <c r="O165" s="70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5" t="s">
        <v>128</v>
      </c>
      <c r="AT165" s="215" t="s">
        <v>124</v>
      </c>
      <c r="AU165" s="215" t="s">
        <v>85</v>
      </c>
      <c r="AY165" s="16" t="s">
        <v>121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83</v>
      </c>
      <c r="BK165" s="216">
        <f>ROUND(I165*H165,2)</f>
        <v>0</v>
      </c>
      <c r="BL165" s="16" t="s">
        <v>128</v>
      </c>
      <c r="BM165" s="215" t="s">
        <v>531</v>
      </c>
    </row>
    <row r="166" spans="1:65" s="2" customFormat="1" ht="29.25">
      <c r="A166" s="33"/>
      <c r="B166" s="34"/>
      <c r="C166" s="35"/>
      <c r="D166" s="217" t="s">
        <v>130</v>
      </c>
      <c r="E166" s="35"/>
      <c r="F166" s="218" t="s">
        <v>183</v>
      </c>
      <c r="G166" s="35"/>
      <c r="H166" s="35"/>
      <c r="I166" s="114"/>
      <c r="J166" s="35"/>
      <c r="K166" s="35"/>
      <c r="L166" s="38"/>
      <c r="M166" s="219"/>
      <c r="N166" s="220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130</v>
      </c>
      <c r="AU166" s="16" t="s">
        <v>85</v>
      </c>
    </row>
    <row r="167" spans="1:65" s="13" customFormat="1">
      <c r="B167" s="222"/>
      <c r="C167" s="223"/>
      <c r="D167" s="217" t="s">
        <v>138</v>
      </c>
      <c r="E167" s="223"/>
      <c r="F167" s="225" t="s">
        <v>532</v>
      </c>
      <c r="G167" s="223"/>
      <c r="H167" s="226">
        <v>62.680999999999997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138</v>
      </c>
      <c r="AU167" s="232" t="s">
        <v>85</v>
      </c>
      <c r="AV167" s="13" t="s">
        <v>85</v>
      </c>
      <c r="AW167" s="13" t="s">
        <v>4</v>
      </c>
      <c r="AX167" s="13" t="s">
        <v>83</v>
      </c>
      <c r="AY167" s="232" t="s">
        <v>121</v>
      </c>
    </row>
    <row r="168" spans="1:65" s="2" customFormat="1" ht="21.2" customHeight="1">
      <c r="A168" s="33"/>
      <c r="B168" s="34"/>
      <c r="C168" s="203" t="s">
        <v>220</v>
      </c>
      <c r="D168" s="203" t="s">
        <v>124</v>
      </c>
      <c r="E168" s="204" t="s">
        <v>533</v>
      </c>
      <c r="F168" s="205" t="s">
        <v>534</v>
      </c>
      <c r="G168" s="206" t="s">
        <v>127</v>
      </c>
      <c r="H168" s="207">
        <v>17</v>
      </c>
      <c r="I168" s="208"/>
      <c r="J168" s="209">
        <f>ROUND(I168*H168,2)</f>
        <v>0</v>
      </c>
      <c r="K168" s="210"/>
      <c r="L168" s="38"/>
      <c r="M168" s="211" t="s">
        <v>1</v>
      </c>
      <c r="N168" s="212" t="s">
        <v>40</v>
      </c>
      <c r="O168" s="70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5" t="s">
        <v>128</v>
      </c>
      <c r="AT168" s="215" t="s">
        <v>124</v>
      </c>
      <c r="AU168" s="215" t="s">
        <v>85</v>
      </c>
      <c r="AY168" s="16" t="s">
        <v>121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83</v>
      </c>
      <c r="BK168" s="216">
        <f>ROUND(I168*H168,2)</f>
        <v>0</v>
      </c>
      <c r="BL168" s="16" t="s">
        <v>128</v>
      </c>
      <c r="BM168" s="215" t="s">
        <v>535</v>
      </c>
    </row>
    <row r="169" spans="1:65" s="2" customFormat="1" ht="58.5">
      <c r="A169" s="33"/>
      <c r="B169" s="34"/>
      <c r="C169" s="35"/>
      <c r="D169" s="217" t="s">
        <v>130</v>
      </c>
      <c r="E169" s="35"/>
      <c r="F169" s="218" t="s">
        <v>536</v>
      </c>
      <c r="G169" s="35"/>
      <c r="H169" s="35"/>
      <c r="I169" s="114"/>
      <c r="J169" s="35"/>
      <c r="K169" s="35"/>
      <c r="L169" s="38"/>
      <c r="M169" s="219"/>
      <c r="N169" s="220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130</v>
      </c>
      <c r="AU169" s="16" t="s">
        <v>85</v>
      </c>
    </row>
    <row r="170" spans="1:65" s="2" customFormat="1" ht="19.5">
      <c r="A170" s="33"/>
      <c r="B170" s="34"/>
      <c r="C170" s="35"/>
      <c r="D170" s="217" t="s">
        <v>132</v>
      </c>
      <c r="E170" s="35"/>
      <c r="F170" s="221" t="s">
        <v>537</v>
      </c>
      <c r="G170" s="35"/>
      <c r="H170" s="35"/>
      <c r="I170" s="114"/>
      <c r="J170" s="35"/>
      <c r="K170" s="35"/>
      <c r="L170" s="38"/>
      <c r="M170" s="219"/>
      <c r="N170" s="220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132</v>
      </c>
      <c r="AU170" s="16" t="s">
        <v>85</v>
      </c>
    </row>
    <row r="171" spans="1:65" s="2" customFormat="1" ht="16.350000000000001" customHeight="1">
      <c r="A171" s="33"/>
      <c r="B171" s="34"/>
      <c r="C171" s="203" t="s">
        <v>226</v>
      </c>
      <c r="D171" s="203" t="s">
        <v>124</v>
      </c>
      <c r="E171" s="204" t="s">
        <v>317</v>
      </c>
      <c r="F171" s="205" t="s">
        <v>318</v>
      </c>
      <c r="G171" s="206" t="s">
        <v>283</v>
      </c>
      <c r="H171" s="207">
        <v>34</v>
      </c>
      <c r="I171" s="208"/>
      <c r="J171" s="209">
        <f>ROUND(I171*H171,2)</f>
        <v>0</v>
      </c>
      <c r="K171" s="210"/>
      <c r="L171" s="38"/>
      <c r="M171" s="211" t="s">
        <v>1</v>
      </c>
      <c r="N171" s="212" t="s">
        <v>40</v>
      </c>
      <c r="O171" s="70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5" t="s">
        <v>128</v>
      </c>
      <c r="AT171" s="215" t="s">
        <v>124</v>
      </c>
      <c r="AU171" s="215" t="s">
        <v>85</v>
      </c>
      <c r="AY171" s="16" t="s">
        <v>121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83</v>
      </c>
      <c r="BK171" s="216">
        <f>ROUND(I171*H171,2)</f>
        <v>0</v>
      </c>
      <c r="BL171" s="16" t="s">
        <v>128</v>
      </c>
      <c r="BM171" s="215" t="s">
        <v>538</v>
      </c>
    </row>
    <row r="172" spans="1:65" s="2" customFormat="1" ht="29.25">
      <c r="A172" s="33"/>
      <c r="B172" s="34"/>
      <c r="C172" s="35"/>
      <c r="D172" s="217" t="s">
        <v>130</v>
      </c>
      <c r="E172" s="35"/>
      <c r="F172" s="218" t="s">
        <v>320</v>
      </c>
      <c r="G172" s="35"/>
      <c r="H172" s="35"/>
      <c r="I172" s="114"/>
      <c r="J172" s="35"/>
      <c r="K172" s="35"/>
      <c r="L172" s="38"/>
      <c r="M172" s="219"/>
      <c r="N172" s="220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130</v>
      </c>
      <c r="AU172" s="16" t="s">
        <v>85</v>
      </c>
    </row>
    <row r="173" spans="1:65" s="13" customFormat="1">
      <c r="B173" s="222"/>
      <c r="C173" s="223"/>
      <c r="D173" s="217" t="s">
        <v>138</v>
      </c>
      <c r="E173" s="224" t="s">
        <v>1</v>
      </c>
      <c r="F173" s="225" t="s">
        <v>539</v>
      </c>
      <c r="G173" s="223"/>
      <c r="H173" s="226">
        <v>34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138</v>
      </c>
      <c r="AU173" s="232" t="s">
        <v>85</v>
      </c>
      <c r="AV173" s="13" t="s">
        <v>85</v>
      </c>
      <c r="AW173" s="13" t="s">
        <v>32</v>
      </c>
      <c r="AX173" s="13" t="s">
        <v>83</v>
      </c>
      <c r="AY173" s="232" t="s">
        <v>121</v>
      </c>
    </row>
    <row r="174" spans="1:65" s="2" customFormat="1" ht="16.350000000000001" customHeight="1">
      <c r="A174" s="33"/>
      <c r="B174" s="34"/>
      <c r="C174" s="203" t="s">
        <v>234</v>
      </c>
      <c r="D174" s="203" t="s">
        <v>124</v>
      </c>
      <c r="E174" s="204" t="s">
        <v>262</v>
      </c>
      <c r="F174" s="205" t="s">
        <v>263</v>
      </c>
      <c r="G174" s="206" t="s">
        <v>188</v>
      </c>
      <c r="H174" s="207">
        <v>50</v>
      </c>
      <c r="I174" s="208"/>
      <c r="J174" s="209">
        <f>ROUND(I174*H174,2)</f>
        <v>0</v>
      </c>
      <c r="K174" s="210"/>
      <c r="L174" s="38"/>
      <c r="M174" s="211" t="s">
        <v>1</v>
      </c>
      <c r="N174" s="212" t="s">
        <v>40</v>
      </c>
      <c r="O174" s="70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5" t="s">
        <v>128</v>
      </c>
      <c r="AT174" s="215" t="s">
        <v>124</v>
      </c>
      <c r="AU174" s="215" t="s">
        <v>85</v>
      </c>
      <c r="AY174" s="16" t="s">
        <v>121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83</v>
      </c>
      <c r="BK174" s="216">
        <f>ROUND(I174*H174,2)</f>
        <v>0</v>
      </c>
      <c r="BL174" s="16" t="s">
        <v>128</v>
      </c>
      <c r="BM174" s="215" t="s">
        <v>540</v>
      </c>
    </row>
    <row r="175" spans="1:65" s="2" customFormat="1" ht="39">
      <c r="A175" s="33"/>
      <c r="B175" s="34"/>
      <c r="C175" s="35"/>
      <c r="D175" s="217" t="s">
        <v>130</v>
      </c>
      <c r="E175" s="35"/>
      <c r="F175" s="218" t="s">
        <v>265</v>
      </c>
      <c r="G175" s="35"/>
      <c r="H175" s="35"/>
      <c r="I175" s="114"/>
      <c r="J175" s="35"/>
      <c r="K175" s="35"/>
      <c r="L175" s="38"/>
      <c r="M175" s="219"/>
      <c r="N175" s="220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130</v>
      </c>
      <c r="AU175" s="16" t="s">
        <v>85</v>
      </c>
    </row>
    <row r="176" spans="1:65" s="2" customFormat="1" ht="19.5">
      <c r="A176" s="33"/>
      <c r="B176" s="34"/>
      <c r="C176" s="35"/>
      <c r="D176" s="217" t="s">
        <v>132</v>
      </c>
      <c r="E176" s="35"/>
      <c r="F176" s="221" t="s">
        <v>191</v>
      </c>
      <c r="G176" s="35"/>
      <c r="H176" s="35"/>
      <c r="I176" s="114"/>
      <c r="J176" s="35"/>
      <c r="K176" s="35"/>
      <c r="L176" s="38"/>
      <c r="M176" s="219"/>
      <c r="N176" s="220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132</v>
      </c>
      <c r="AU176" s="16" t="s">
        <v>85</v>
      </c>
    </row>
    <row r="177" spans="1:65" s="2" customFormat="1" ht="16.350000000000001" customHeight="1">
      <c r="A177" s="33"/>
      <c r="B177" s="34"/>
      <c r="C177" s="203" t="s">
        <v>241</v>
      </c>
      <c r="D177" s="203" t="s">
        <v>124</v>
      </c>
      <c r="E177" s="204" t="s">
        <v>541</v>
      </c>
      <c r="F177" s="205" t="s">
        <v>542</v>
      </c>
      <c r="G177" s="206" t="s">
        <v>202</v>
      </c>
      <c r="H177" s="207">
        <v>2</v>
      </c>
      <c r="I177" s="208"/>
      <c r="J177" s="209">
        <f>ROUND(I177*H177,2)</f>
        <v>0</v>
      </c>
      <c r="K177" s="210"/>
      <c r="L177" s="38"/>
      <c r="M177" s="211" t="s">
        <v>1</v>
      </c>
      <c r="N177" s="212" t="s">
        <v>40</v>
      </c>
      <c r="O177" s="70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5" t="s">
        <v>128</v>
      </c>
      <c r="AT177" s="215" t="s">
        <v>124</v>
      </c>
      <c r="AU177" s="215" t="s">
        <v>85</v>
      </c>
      <c r="AY177" s="16" t="s">
        <v>121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83</v>
      </c>
      <c r="BK177" s="216">
        <f>ROUND(I177*H177,2)</f>
        <v>0</v>
      </c>
      <c r="BL177" s="16" t="s">
        <v>128</v>
      </c>
      <c r="BM177" s="215" t="s">
        <v>543</v>
      </c>
    </row>
    <row r="178" spans="1:65" s="2" customFormat="1" ht="29.25">
      <c r="A178" s="33"/>
      <c r="B178" s="34"/>
      <c r="C178" s="35"/>
      <c r="D178" s="217" t="s">
        <v>130</v>
      </c>
      <c r="E178" s="35"/>
      <c r="F178" s="218" t="s">
        <v>544</v>
      </c>
      <c r="G178" s="35"/>
      <c r="H178" s="35"/>
      <c r="I178" s="114"/>
      <c r="J178" s="35"/>
      <c r="K178" s="35"/>
      <c r="L178" s="38"/>
      <c r="M178" s="219"/>
      <c r="N178" s="220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130</v>
      </c>
      <c r="AU178" s="16" t="s">
        <v>85</v>
      </c>
    </row>
    <row r="179" spans="1:65" s="2" customFormat="1" ht="16.350000000000001" customHeight="1">
      <c r="A179" s="33"/>
      <c r="B179" s="34"/>
      <c r="C179" s="203" t="s">
        <v>7</v>
      </c>
      <c r="D179" s="203" t="s">
        <v>124</v>
      </c>
      <c r="E179" s="204" t="s">
        <v>268</v>
      </c>
      <c r="F179" s="205" t="s">
        <v>269</v>
      </c>
      <c r="G179" s="206" t="s">
        <v>127</v>
      </c>
      <c r="H179" s="207">
        <v>115</v>
      </c>
      <c r="I179" s="208"/>
      <c r="J179" s="209">
        <f>ROUND(I179*H179,2)</f>
        <v>0</v>
      </c>
      <c r="K179" s="210"/>
      <c r="L179" s="38"/>
      <c r="M179" s="211" t="s">
        <v>1</v>
      </c>
      <c r="N179" s="212" t="s">
        <v>40</v>
      </c>
      <c r="O179" s="70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5" t="s">
        <v>128</v>
      </c>
      <c r="AT179" s="215" t="s">
        <v>124</v>
      </c>
      <c r="AU179" s="215" t="s">
        <v>85</v>
      </c>
      <c r="AY179" s="16" t="s">
        <v>121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83</v>
      </c>
      <c r="BK179" s="216">
        <f>ROUND(I179*H179,2)</f>
        <v>0</v>
      </c>
      <c r="BL179" s="16" t="s">
        <v>128</v>
      </c>
      <c r="BM179" s="215" t="s">
        <v>545</v>
      </c>
    </row>
    <row r="180" spans="1:65" s="2" customFormat="1" ht="29.25">
      <c r="A180" s="33"/>
      <c r="B180" s="34"/>
      <c r="C180" s="35"/>
      <c r="D180" s="217" t="s">
        <v>130</v>
      </c>
      <c r="E180" s="35"/>
      <c r="F180" s="218" t="s">
        <v>271</v>
      </c>
      <c r="G180" s="35"/>
      <c r="H180" s="35"/>
      <c r="I180" s="114"/>
      <c r="J180" s="35"/>
      <c r="K180" s="35"/>
      <c r="L180" s="38"/>
      <c r="M180" s="219"/>
      <c r="N180" s="220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130</v>
      </c>
      <c r="AU180" s="16" t="s">
        <v>85</v>
      </c>
    </row>
    <row r="181" spans="1:65" s="13" customFormat="1">
      <c r="B181" s="222"/>
      <c r="C181" s="223"/>
      <c r="D181" s="217" t="s">
        <v>138</v>
      </c>
      <c r="E181" s="224" t="s">
        <v>1</v>
      </c>
      <c r="F181" s="225" t="s">
        <v>546</v>
      </c>
      <c r="G181" s="223"/>
      <c r="H181" s="226">
        <v>76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138</v>
      </c>
      <c r="AU181" s="232" t="s">
        <v>85</v>
      </c>
      <c r="AV181" s="13" t="s">
        <v>85</v>
      </c>
      <c r="AW181" s="13" t="s">
        <v>32</v>
      </c>
      <c r="AX181" s="13" t="s">
        <v>75</v>
      </c>
      <c r="AY181" s="232" t="s">
        <v>121</v>
      </c>
    </row>
    <row r="182" spans="1:65" s="13" customFormat="1">
      <c r="B182" s="222"/>
      <c r="C182" s="223"/>
      <c r="D182" s="217" t="s">
        <v>138</v>
      </c>
      <c r="E182" s="224" t="s">
        <v>1</v>
      </c>
      <c r="F182" s="225" t="s">
        <v>547</v>
      </c>
      <c r="G182" s="223"/>
      <c r="H182" s="226">
        <v>39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138</v>
      </c>
      <c r="AU182" s="232" t="s">
        <v>85</v>
      </c>
      <c r="AV182" s="13" t="s">
        <v>85</v>
      </c>
      <c r="AW182" s="13" t="s">
        <v>32</v>
      </c>
      <c r="AX182" s="13" t="s">
        <v>75</v>
      </c>
      <c r="AY182" s="232" t="s">
        <v>121</v>
      </c>
    </row>
    <row r="183" spans="1:65" s="14" customFormat="1">
      <c r="B183" s="233"/>
      <c r="C183" s="234"/>
      <c r="D183" s="217" t="s">
        <v>138</v>
      </c>
      <c r="E183" s="235" t="s">
        <v>1</v>
      </c>
      <c r="F183" s="236" t="s">
        <v>233</v>
      </c>
      <c r="G183" s="234"/>
      <c r="H183" s="237">
        <v>115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138</v>
      </c>
      <c r="AU183" s="243" t="s">
        <v>85</v>
      </c>
      <c r="AV183" s="14" t="s">
        <v>128</v>
      </c>
      <c r="AW183" s="14" t="s">
        <v>32</v>
      </c>
      <c r="AX183" s="14" t="s">
        <v>83</v>
      </c>
      <c r="AY183" s="243" t="s">
        <v>121</v>
      </c>
    </row>
    <row r="184" spans="1:65" s="2" customFormat="1" ht="16.350000000000001" customHeight="1">
      <c r="A184" s="33"/>
      <c r="B184" s="34"/>
      <c r="C184" s="203" t="s">
        <v>250</v>
      </c>
      <c r="D184" s="203" t="s">
        <v>124</v>
      </c>
      <c r="E184" s="204" t="s">
        <v>323</v>
      </c>
      <c r="F184" s="205" t="s">
        <v>324</v>
      </c>
      <c r="G184" s="206" t="s">
        <v>143</v>
      </c>
      <c r="H184" s="207">
        <v>0.45100000000000001</v>
      </c>
      <c r="I184" s="208"/>
      <c r="J184" s="209">
        <f>ROUND(I184*H184,2)</f>
        <v>0</v>
      </c>
      <c r="K184" s="210"/>
      <c r="L184" s="38"/>
      <c r="M184" s="211" t="s">
        <v>1</v>
      </c>
      <c r="N184" s="212" t="s">
        <v>40</v>
      </c>
      <c r="O184" s="70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5" t="s">
        <v>128</v>
      </c>
      <c r="AT184" s="215" t="s">
        <v>124</v>
      </c>
      <c r="AU184" s="215" t="s">
        <v>85</v>
      </c>
      <c r="AY184" s="16" t="s">
        <v>121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83</v>
      </c>
      <c r="BK184" s="216">
        <f>ROUND(I184*H184,2)</f>
        <v>0</v>
      </c>
      <c r="BL184" s="16" t="s">
        <v>128</v>
      </c>
      <c r="BM184" s="215" t="s">
        <v>548</v>
      </c>
    </row>
    <row r="185" spans="1:65" s="2" customFormat="1" ht="48.75">
      <c r="A185" s="33"/>
      <c r="B185" s="34"/>
      <c r="C185" s="35"/>
      <c r="D185" s="217" t="s">
        <v>130</v>
      </c>
      <c r="E185" s="35"/>
      <c r="F185" s="218" t="s">
        <v>326</v>
      </c>
      <c r="G185" s="35"/>
      <c r="H185" s="35"/>
      <c r="I185" s="114"/>
      <c r="J185" s="35"/>
      <c r="K185" s="35"/>
      <c r="L185" s="38"/>
      <c r="M185" s="219"/>
      <c r="N185" s="220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130</v>
      </c>
      <c r="AU185" s="16" t="s">
        <v>85</v>
      </c>
    </row>
    <row r="186" spans="1:65" s="2" customFormat="1" ht="19.5">
      <c r="A186" s="33"/>
      <c r="B186" s="34"/>
      <c r="C186" s="35"/>
      <c r="D186" s="217" t="s">
        <v>132</v>
      </c>
      <c r="E186" s="35"/>
      <c r="F186" s="221" t="s">
        <v>327</v>
      </c>
      <c r="G186" s="35"/>
      <c r="H186" s="35"/>
      <c r="I186" s="114"/>
      <c r="J186" s="35"/>
      <c r="K186" s="35"/>
      <c r="L186" s="38"/>
      <c r="M186" s="219"/>
      <c r="N186" s="220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132</v>
      </c>
      <c r="AU186" s="16" t="s">
        <v>85</v>
      </c>
    </row>
    <row r="187" spans="1:65" s="13" customFormat="1">
      <c r="B187" s="222"/>
      <c r="C187" s="223"/>
      <c r="D187" s="217" t="s">
        <v>138</v>
      </c>
      <c r="E187" s="224" t="s">
        <v>1</v>
      </c>
      <c r="F187" s="225" t="s">
        <v>549</v>
      </c>
      <c r="G187" s="223"/>
      <c r="H187" s="226">
        <v>0.45100000000000001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138</v>
      </c>
      <c r="AU187" s="232" t="s">
        <v>85</v>
      </c>
      <c r="AV187" s="13" t="s">
        <v>85</v>
      </c>
      <c r="AW187" s="13" t="s">
        <v>32</v>
      </c>
      <c r="AX187" s="13" t="s">
        <v>83</v>
      </c>
      <c r="AY187" s="232" t="s">
        <v>121</v>
      </c>
    </row>
    <row r="188" spans="1:65" s="2" customFormat="1" ht="21.2" customHeight="1">
      <c r="A188" s="33"/>
      <c r="B188" s="34"/>
      <c r="C188" s="203" t="s">
        <v>255</v>
      </c>
      <c r="D188" s="203" t="s">
        <v>124</v>
      </c>
      <c r="E188" s="204" t="s">
        <v>550</v>
      </c>
      <c r="F188" s="205" t="s">
        <v>551</v>
      </c>
      <c r="G188" s="206" t="s">
        <v>188</v>
      </c>
      <c r="H188" s="207">
        <v>100</v>
      </c>
      <c r="I188" s="208"/>
      <c r="J188" s="209">
        <f>ROUND(I188*H188,2)</f>
        <v>0</v>
      </c>
      <c r="K188" s="210"/>
      <c r="L188" s="38"/>
      <c r="M188" s="211" t="s">
        <v>1</v>
      </c>
      <c r="N188" s="212" t="s">
        <v>40</v>
      </c>
      <c r="O188" s="70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5" t="s">
        <v>128</v>
      </c>
      <c r="AT188" s="215" t="s">
        <v>124</v>
      </c>
      <c r="AU188" s="215" t="s">
        <v>85</v>
      </c>
      <c r="AY188" s="16" t="s">
        <v>121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6" t="s">
        <v>83</v>
      </c>
      <c r="BK188" s="216">
        <f>ROUND(I188*H188,2)</f>
        <v>0</v>
      </c>
      <c r="BL188" s="16" t="s">
        <v>128</v>
      </c>
      <c r="BM188" s="215" t="s">
        <v>552</v>
      </c>
    </row>
    <row r="189" spans="1:65" s="2" customFormat="1" ht="39">
      <c r="A189" s="33"/>
      <c r="B189" s="34"/>
      <c r="C189" s="35"/>
      <c r="D189" s="217" t="s">
        <v>130</v>
      </c>
      <c r="E189" s="35"/>
      <c r="F189" s="218" t="s">
        <v>553</v>
      </c>
      <c r="G189" s="35"/>
      <c r="H189" s="35"/>
      <c r="I189" s="114"/>
      <c r="J189" s="35"/>
      <c r="K189" s="35"/>
      <c r="L189" s="38"/>
      <c r="M189" s="219"/>
      <c r="N189" s="220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130</v>
      </c>
      <c r="AU189" s="16" t="s">
        <v>85</v>
      </c>
    </row>
    <row r="190" spans="1:65" s="2" customFormat="1" ht="19.5">
      <c r="A190" s="33"/>
      <c r="B190" s="34"/>
      <c r="C190" s="35"/>
      <c r="D190" s="217" t="s">
        <v>132</v>
      </c>
      <c r="E190" s="35"/>
      <c r="F190" s="221" t="s">
        <v>191</v>
      </c>
      <c r="G190" s="35"/>
      <c r="H190" s="35"/>
      <c r="I190" s="114"/>
      <c r="J190" s="35"/>
      <c r="K190" s="35"/>
      <c r="L190" s="38"/>
      <c r="M190" s="219"/>
      <c r="N190" s="220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132</v>
      </c>
      <c r="AU190" s="16" t="s">
        <v>85</v>
      </c>
    </row>
    <row r="191" spans="1:65" s="13" customFormat="1">
      <c r="B191" s="222"/>
      <c r="C191" s="223"/>
      <c r="D191" s="217" t="s">
        <v>138</v>
      </c>
      <c r="E191" s="224" t="s">
        <v>1</v>
      </c>
      <c r="F191" s="225" t="s">
        <v>554</v>
      </c>
      <c r="G191" s="223"/>
      <c r="H191" s="226">
        <v>100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138</v>
      </c>
      <c r="AU191" s="232" t="s">
        <v>85</v>
      </c>
      <c r="AV191" s="13" t="s">
        <v>85</v>
      </c>
      <c r="AW191" s="13" t="s">
        <v>32</v>
      </c>
      <c r="AX191" s="13" t="s">
        <v>83</v>
      </c>
      <c r="AY191" s="232" t="s">
        <v>121</v>
      </c>
    </row>
    <row r="192" spans="1:65" s="2" customFormat="1" ht="21.2" customHeight="1">
      <c r="A192" s="33"/>
      <c r="B192" s="34"/>
      <c r="C192" s="203" t="s">
        <v>261</v>
      </c>
      <c r="D192" s="203" t="s">
        <v>124</v>
      </c>
      <c r="E192" s="204" t="s">
        <v>555</v>
      </c>
      <c r="F192" s="205" t="s">
        <v>556</v>
      </c>
      <c r="G192" s="206" t="s">
        <v>188</v>
      </c>
      <c r="H192" s="207">
        <v>100</v>
      </c>
      <c r="I192" s="208"/>
      <c r="J192" s="209">
        <f>ROUND(I192*H192,2)</f>
        <v>0</v>
      </c>
      <c r="K192" s="210"/>
      <c r="L192" s="38"/>
      <c r="M192" s="211" t="s">
        <v>1</v>
      </c>
      <c r="N192" s="212" t="s">
        <v>40</v>
      </c>
      <c r="O192" s="70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5" t="s">
        <v>128</v>
      </c>
      <c r="AT192" s="215" t="s">
        <v>124</v>
      </c>
      <c r="AU192" s="215" t="s">
        <v>85</v>
      </c>
      <c r="AY192" s="16" t="s">
        <v>121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83</v>
      </c>
      <c r="BK192" s="216">
        <f>ROUND(I192*H192,2)</f>
        <v>0</v>
      </c>
      <c r="BL192" s="16" t="s">
        <v>128</v>
      </c>
      <c r="BM192" s="215" t="s">
        <v>557</v>
      </c>
    </row>
    <row r="193" spans="1:65" s="2" customFormat="1" ht="39">
      <c r="A193" s="33"/>
      <c r="B193" s="34"/>
      <c r="C193" s="35"/>
      <c r="D193" s="217" t="s">
        <v>130</v>
      </c>
      <c r="E193" s="35"/>
      <c r="F193" s="218" t="s">
        <v>558</v>
      </c>
      <c r="G193" s="35"/>
      <c r="H193" s="35"/>
      <c r="I193" s="114"/>
      <c r="J193" s="35"/>
      <c r="K193" s="35"/>
      <c r="L193" s="38"/>
      <c r="M193" s="219"/>
      <c r="N193" s="220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130</v>
      </c>
      <c r="AU193" s="16" t="s">
        <v>85</v>
      </c>
    </row>
    <row r="194" spans="1:65" s="2" customFormat="1" ht="19.5">
      <c r="A194" s="33"/>
      <c r="B194" s="34"/>
      <c r="C194" s="35"/>
      <c r="D194" s="217" t="s">
        <v>132</v>
      </c>
      <c r="E194" s="35"/>
      <c r="F194" s="221" t="s">
        <v>191</v>
      </c>
      <c r="G194" s="35"/>
      <c r="H194" s="35"/>
      <c r="I194" s="114"/>
      <c r="J194" s="35"/>
      <c r="K194" s="35"/>
      <c r="L194" s="38"/>
      <c r="M194" s="219"/>
      <c r="N194" s="220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132</v>
      </c>
      <c r="AU194" s="16" t="s">
        <v>85</v>
      </c>
    </row>
    <row r="195" spans="1:65" s="13" customFormat="1">
      <c r="B195" s="222"/>
      <c r="C195" s="223"/>
      <c r="D195" s="217" t="s">
        <v>138</v>
      </c>
      <c r="E195" s="224" t="s">
        <v>1</v>
      </c>
      <c r="F195" s="225" t="s">
        <v>554</v>
      </c>
      <c r="G195" s="223"/>
      <c r="H195" s="226">
        <v>100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138</v>
      </c>
      <c r="AU195" s="232" t="s">
        <v>85</v>
      </c>
      <c r="AV195" s="13" t="s">
        <v>85</v>
      </c>
      <c r="AW195" s="13" t="s">
        <v>32</v>
      </c>
      <c r="AX195" s="13" t="s">
        <v>83</v>
      </c>
      <c r="AY195" s="232" t="s">
        <v>121</v>
      </c>
    </row>
    <row r="196" spans="1:65" s="2" customFormat="1" ht="16.350000000000001" customHeight="1">
      <c r="A196" s="33"/>
      <c r="B196" s="34"/>
      <c r="C196" s="203" t="s">
        <v>267</v>
      </c>
      <c r="D196" s="203" t="s">
        <v>124</v>
      </c>
      <c r="E196" s="204" t="s">
        <v>275</v>
      </c>
      <c r="F196" s="205" t="s">
        <v>276</v>
      </c>
      <c r="G196" s="206" t="s">
        <v>277</v>
      </c>
      <c r="H196" s="207">
        <v>12</v>
      </c>
      <c r="I196" s="208"/>
      <c r="J196" s="209">
        <f>ROUND(I196*H196,2)</f>
        <v>0</v>
      </c>
      <c r="K196" s="210"/>
      <c r="L196" s="38"/>
      <c r="M196" s="211" t="s">
        <v>1</v>
      </c>
      <c r="N196" s="212" t="s">
        <v>40</v>
      </c>
      <c r="O196" s="70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5" t="s">
        <v>128</v>
      </c>
      <c r="AT196" s="215" t="s">
        <v>124</v>
      </c>
      <c r="AU196" s="215" t="s">
        <v>85</v>
      </c>
      <c r="AY196" s="16" t="s">
        <v>121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6" t="s">
        <v>83</v>
      </c>
      <c r="BK196" s="216">
        <f>ROUND(I196*H196,2)</f>
        <v>0</v>
      </c>
      <c r="BL196" s="16" t="s">
        <v>128</v>
      </c>
      <c r="BM196" s="215" t="s">
        <v>559</v>
      </c>
    </row>
    <row r="197" spans="1:65" s="2" customFormat="1" ht="39">
      <c r="A197" s="33"/>
      <c r="B197" s="34"/>
      <c r="C197" s="35"/>
      <c r="D197" s="217" t="s">
        <v>130</v>
      </c>
      <c r="E197" s="35"/>
      <c r="F197" s="218" t="s">
        <v>279</v>
      </c>
      <c r="G197" s="35"/>
      <c r="H197" s="35"/>
      <c r="I197" s="114"/>
      <c r="J197" s="35"/>
      <c r="K197" s="35"/>
      <c r="L197" s="38"/>
      <c r="M197" s="219"/>
      <c r="N197" s="220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130</v>
      </c>
      <c r="AU197" s="16" t="s">
        <v>85</v>
      </c>
    </row>
    <row r="198" spans="1:65" s="2" customFormat="1" ht="16.350000000000001" customHeight="1">
      <c r="A198" s="33"/>
      <c r="B198" s="34"/>
      <c r="C198" s="203" t="s">
        <v>274</v>
      </c>
      <c r="D198" s="203" t="s">
        <v>124</v>
      </c>
      <c r="E198" s="204" t="s">
        <v>348</v>
      </c>
      <c r="F198" s="205" t="s">
        <v>349</v>
      </c>
      <c r="G198" s="206" t="s">
        <v>350</v>
      </c>
      <c r="H198" s="207">
        <v>5</v>
      </c>
      <c r="I198" s="208"/>
      <c r="J198" s="209">
        <f>ROUND(I198*H198,2)</f>
        <v>0</v>
      </c>
      <c r="K198" s="210"/>
      <c r="L198" s="38"/>
      <c r="M198" s="211" t="s">
        <v>1</v>
      </c>
      <c r="N198" s="212" t="s">
        <v>40</v>
      </c>
      <c r="O198" s="70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5" t="s">
        <v>128</v>
      </c>
      <c r="AT198" s="215" t="s">
        <v>124</v>
      </c>
      <c r="AU198" s="215" t="s">
        <v>85</v>
      </c>
      <c r="AY198" s="16" t="s">
        <v>121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6" t="s">
        <v>83</v>
      </c>
      <c r="BK198" s="216">
        <f>ROUND(I198*H198,2)</f>
        <v>0</v>
      </c>
      <c r="BL198" s="16" t="s">
        <v>128</v>
      </c>
      <c r="BM198" s="215" t="s">
        <v>560</v>
      </c>
    </row>
    <row r="199" spans="1:65" s="2" customFormat="1" ht="29.25">
      <c r="A199" s="33"/>
      <c r="B199" s="34"/>
      <c r="C199" s="35"/>
      <c r="D199" s="217" t="s">
        <v>130</v>
      </c>
      <c r="E199" s="35"/>
      <c r="F199" s="218" t="s">
        <v>352</v>
      </c>
      <c r="G199" s="35"/>
      <c r="H199" s="35"/>
      <c r="I199" s="114"/>
      <c r="J199" s="35"/>
      <c r="K199" s="35"/>
      <c r="L199" s="38"/>
      <c r="M199" s="219"/>
      <c r="N199" s="220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130</v>
      </c>
      <c r="AU199" s="16" t="s">
        <v>85</v>
      </c>
    </row>
    <row r="200" spans="1:65" s="2" customFormat="1" ht="16.350000000000001" customHeight="1">
      <c r="A200" s="33"/>
      <c r="B200" s="34"/>
      <c r="C200" s="244" t="s">
        <v>280</v>
      </c>
      <c r="D200" s="244" t="s">
        <v>354</v>
      </c>
      <c r="E200" s="245" t="s">
        <v>373</v>
      </c>
      <c r="F200" s="246" t="s">
        <v>374</v>
      </c>
      <c r="G200" s="247" t="s">
        <v>357</v>
      </c>
      <c r="H200" s="248">
        <v>106.559</v>
      </c>
      <c r="I200" s="249"/>
      <c r="J200" s="250">
        <f>ROUND(I200*H200,2)</f>
        <v>0</v>
      </c>
      <c r="K200" s="251"/>
      <c r="L200" s="252"/>
      <c r="M200" s="253" t="s">
        <v>1</v>
      </c>
      <c r="N200" s="254" t="s">
        <v>40</v>
      </c>
      <c r="O200" s="70"/>
      <c r="P200" s="213">
        <f>O200*H200</f>
        <v>0</v>
      </c>
      <c r="Q200" s="213">
        <v>1</v>
      </c>
      <c r="R200" s="213">
        <f>Q200*H200</f>
        <v>106.559</v>
      </c>
      <c r="S200" s="213">
        <v>0</v>
      </c>
      <c r="T200" s="214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5" t="s">
        <v>165</v>
      </c>
      <c r="AT200" s="215" t="s">
        <v>354</v>
      </c>
      <c r="AU200" s="215" t="s">
        <v>85</v>
      </c>
      <c r="AY200" s="16" t="s">
        <v>121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83</v>
      </c>
      <c r="BK200" s="216">
        <f>ROUND(I200*H200,2)</f>
        <v>0</v>
      </c>
      <c r="BL200" s="16" t="s">
        <v>128</v>
      </c>
      <c r="BM200" s="215" t="s">
        <v>561</v>
      </c>
    </row>
    <row r="201" spans="1:65" s="2" customFormat="1">
      <c r="A201" s="33"/>
      <c r="B201" s="34"/>
      <c r="C201" s="35"/>
      <c r="D201" s="217" t="s">
        <v>130</v>
      </c>
      <c r="E201" s="35"/>
      <c r="F201" s="218" t="s">
        <v>374</v>
      </c>
      <c r="G201" s="35"/>
      <c r="H201" s="35"/>
      <c r="I201" s="114"/>
      <c r="J201" s="35"/>
      <c r="K201" s="35"/>
      <c r="L201" s="38"/>
      <c r="M201" s="219"/>
      <c r="N201" s="220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130</v>
      </c>
      <c r="AU201" s="16" t="s">
        <v>85</v>
      </c>
    </row>
    <row r="202" spans="1:65" s="13" customFormat="1">
      <c r="B202" s="222"/>
      <c r="C202" s="223"/>
      <c r="D202" s="217" t="s">
        <v>138</v>
      </c>
      <c r="E202" s="224" t="s">
        <v>1</v>
      </c>
      <c r="F202" s="225" t="s">
        <v>562</v>
      </c>
      <c r="G202" s="223"/>
      <c r="H202" s="226">
        <v>13.566000000000001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138</v>
      </c>
      <c r="AU202" s="232" t="s">
        <v>85</v>
      </c>
      <c r="AV202" s="13" t="s">
        <v>85</v>
      </c>
      <c r="AW202" s="13" t="s">
        <v>32</v>
      </c>
      <c r="AX202" s="13" t="s">
        <v>75</v>
      </c>
      <c r="AY202" s="232" t="s">
        <v>121</v>
      </c>
    </row>
    <row r="203" spans="1:65" s="13" customFormat="1">
      <c r="B203" s="222"/>
      <c r="C203" s="223"/>
      <c r="D203" s="217" t="s">
        <v>138</v>
      </c>
      <c r="E203" s="224" t="s">
        <v>1</v>
      </c>
      <c r="F203" s="225" t="s">
        <v>563</v>
      </c>
      <c r="G203" s="223"/>
      <c r="H203" s="226">
        <v>16.492999999999999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138</v>
      </c>
      <c r="AU203" s="232" t="s">
        <v>85</v>
      </c>
      <c r="AV203" s="13" t="s">
        <v>85</v>
      </c>
      <c r="AW203" s="13" t="s">
        <v>32</v>
      </c>
      <c r="AX203" s="13" t="s">
        <v>75</v>
      </c>
      <c r="AY203" s="232" t="s">
        <v>121</v>
      </c>
    </row>
    <row r="204" spans="1:65" s="13" customFormat="1">
      <c r="B204" s="222"/>
      <c r="C204" s="223"/>
      <c r="D204" s="217" t="s">
        <v>138</v>
      </c>
      <c r="E204" s="224" t="s">
        <v>1</v>
      </c>
      <c r="F204" s="225" t="s">
        <v>564</v>
      </c>
      <c r="G204" s="223"/>
      <c r="H204" s="226">
        <v>76.5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138</v>
      </c>
      <c r="AU204" s="232" t="s">
        <v>85</v>
      </c>
      <c r="AV204" s="13" t="s">
        <v>85</v>
      </c>
      <c r="AW204" s="13" t="s">
        <v>32</v>
      </c>
      <c r="AX204" s="13" t="s">
        <v>75</v>
      </c>
      <c r="AY204" s="232" t="s">
        <v>121</v>
      </c>
    </row>
    <row r="205" spans="1:65" s="14" customFormat="1">
      <c r="B205" s="233"/>
      <c r="C205" s="234"/>
      <c r="D205" s="217" t="s">
        <v>138</v>
      </c>
      <c r="E205" s="235" t="s">
        <v>1</v>
      </c>
      <c r="F205" s="236" t="s">
        <v>233</v>
      </c>
      <c r="G205" s="234"/>
      <c r="H205" s="237">
        <v>106.559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138</v>
      </c>
      <c r="AU205" s="243" t="s">
        <v>85</v>
      </c>
      <c r="AV205" s="14" t="s">
        <v>128</v>
      </c>
      <c r="AW205" s="14" t="s">
        <v>32</v>
      </c>
      <c r="AX205" s="14" t="s">
        <v>83</v>
      </c>
      <c r="AY205" s="243" t="s">
        <v>121</v>
      </c>
    </row>
    <row r="206" spans="1:65" s="2" customFormat="1" ht="16.350000000000001" customHeight="1">
      <c r="A206" s="33"/>
      <c r="B206" s="34"/>
      <c r="C206" s="244" t="s">
        <v>288</v>
      </c>
      <c r="D206" s="244" t="s">
        <v>354</v>
      </c>
      <c r="E206" s="245" t="s">
        <v>407</v>
      </c>
      <c r="F206" s="246" t="s">
        <v>408</v>
      </c>
      <c r="G206" s="247" t="s">
        <v>127</v>
      </c>
      <c r="H206" s="248">
        <v>9</v>
      </c>
      <c r="I206" s="249">
        <v>24450</v>
      </c>
      <c r="J206" s="250">
        <f>ROUND(I206*H206,2)</f>
        <v>220050</v>
      </c>
      <c r="K206" s="251"/>
      <c r="L206" s="252"/>
      <c r="M206" s="253" t="s">
        <v>1</v>
      </c>
      <c r="N206" s="254" t="s">
        <v>40</v>
      </c>
      <c r="O206" s="70"/>
      <c r="P206" s="213">
        <f>O206*H206</f>
        <v>0</v>
      </c>
      <c r="Q206" s="213">
        <v>1.23475</v>
      </c>
      <c r="R206" s="213">
        <f>Q206*H206</f>
        <v>11.11275</v>
      </c>
      <c r="S206" s="213">
        <v>0</v>
      </c>
      <c r="T206" s="21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5" t="s">
        <v>165</v>
      </c>
      <c r="AT206" s="215" t="s">
        <v>354</v>
      </c>
      <c r="AU206" s="215" t="s">
        <v>85</v>
      </c>
      <c r="AY206" s="16" t="s">
        <v>121</v>
      </c>
      <c r="BE206" s="216">
        <f>IF(N206="základní",J206,0)</f>
        <v>220050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6" t="s">
        <v>83</v>
      </c>
      <c r="BK206" s="216">
        <f>ROUND(I206*H206,2)</f>
        <v>220050</v>
      </c>
      <c r="BL206" s="16" t="s">
        <v>128</v>
      </c>
      <c r="BM206" s="215" t="s">
        <v>565</v>
      </c>
    </row>
    <row r="207" spans="1:65" s="2" customFormat="1">
      <c r="A207" s="33"/>
      <c r="B207" s="34"/>
      <c r="C207" s="35"/>
      <c r="D207" s="217" t="s">
        <v>130</v>
      </c>
      <c r="E207" s="35"/>
      <c r="F207" s="218" t="s">
        <v>410</v>
      </c>
      <c r="G207" s="35"/>
      <c r="H207" s="35"/>
      <c r="I207" s="114"/>
      <c r="J207" s="35"/>
      <c r="K207" s="35"/>
      <c r="L207" s="38"/>
      <c r="M207" s="219"/>
      <c r="N207" s="220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130</v>
      </c>
      <c r="AU207" s="16" t="s">
        <v>85</v>
      </c>
    </row>
    <row r="208" spans="1:65" s="2" customFormat="1" ht="16.350000000000001" customHeight="1">
      <c r="A208" s="33"/>
      <c r="B208" s="34"/>
      <c r="C208" s="244" t="s">
        <v>293</v>
      </c>
      <c r="D208" s="244" t="s">
        <v>354</v>
      </c>
      <c r="E208" s="245" t="s">
        <v>438</v>
      </c>
      <c r="F208" s="246" t="s">
        <v>439</v>
      </c>
      <c r="G208" s="247" t="s">
        <v>127</v>
      </c>
      <c r="H208" s="248">
        <v>472</v>
      </c>
      <c r="I208" s="249">
        <v>27</v>
      </c>
      <c r="J208" s="250">
        <f>ROUND(I208*H208,2)</f>
        <v>12744</v>
      </c>
      <c r="K208" s="251"/>
      <c r="L208" s="252"/>
      <c r="M208" s="253" t="s">
        <v>1</v>
      </c>
      <c r="N208" s="254" t="s">
        <v>40</v>
      </c>
      <c r="O208" s="70"/>
      <c r="P208" s="213">
        <f>O208*H208</f>
        <v>0</v>
      </c>
      <c r="Q208" s="213">
        <v>1.8000000000000001E-4</v>
      </c>
      <c r="R208" s="213">
        <f>Q208*H208</f>
        <v>8.4960000000000008E-2</v>
      </c>
      <c r="S208" s="213">
        <v>0</v>
      </c>
      <c r="T208" s="214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5" t="s">
        <v>165</v>
      </c>
      <c r="AT208" s="215" t="s">
        <v>354</v>
      </c>
      <c r="AU208" s="215" t="s">
        <v>85</v>
      </c>
      <c r="AY208" s="16" t="s">
        <v>121</v>
      </c>
      <c r="BE208" s="216">
        <f>IF(N208="základní",J208,0)</f>
        <v>12744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83</v>
      </c>
      <c r="BK208" s="216">
        <f>ROUND(I208*H208,2)</f>
        <v>12744</v>
      </c>
      <c r="BL208" s="16" t="s">
        <v>128</v>
      </c>
      <c r="BM208" s="215" t="s">
        <v>566</v>
      </c>
    </row>
    <row r="209" spans="1:65" s="2" customFormat="1">
      <c r="A209" s="33"/>
      <c r="B209" s="34"/>
      <c r="C209" s="35"/>
      <c r="D209" s="217" t="s">
        <v>130</v>
      </c>
      <c r="E209" s="35"/>
      <c r="F209" s="218" t="s">
        <v>441</v>
      </c>
      <c r="G209" s="35"/>
      <c r="H209" s="35"/>
      <c r="I209" s="114"/>
      <c r="J209" s="35"/>
      <c r="K209" s="35"/>
      <c r="L209" s="38"/>
      <c r="M209" s="219"/>
      <c r="N209" s="220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130</v>
      </c>
      <c r="AU209" s="16" t="s">
        <v>85</v>
      </c>
    </row>
    <row r="210" spans="1:65" s="13" customFormat="1">
      <c r="B210" s="222"/>
      <c r="C210" s="223"/>
      <c r="D210" s="217" t="s">
        <v>138</v>
      </c>
      <c r="E210" s="224" t="s">
        <v>1</v>
      </c>
      <c r="F210" s="225" t="s">
        <v>567</v>
      </c>
      <c r="G210" s="223"/>
      <c r="H210" s="226">
        <v>320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138</v>
      </c>
      <c r="AU210" s="232" t="s">
        <v>85</v>
      </c>
      <c r="AV210" s="13" t="s">
        <v>85</v>
      </c>
      <c r="AW210" s="13" t="s">
        <v>32</v>
      </c>
      <c r="AX210" s="13" t="s">
        <v>75</v>
      </c>
      <c r="AY210" s="232" t="s">
        <v>121</v>
      </c>
    </row>
    <row r="211" spans="1:65" s="13" customFormat="1">
      <c r="B211" s="222"/>
      <c r="C211" s="223"/>
      <c r="D211" s="217" t="s">
        <v>138</v>
      </c>
      <c r="E211" s="224" t="s">
        <v>1</v>
      </c>
      <c r="F211" s="225" t="s">
        <v>568</v>
      </c>
      <c r="G211" s="223"/>
      <c r="H211" s="226">
        <v>76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138</v>
      </c>
      <c r="AU211" s="232" t="s">
        <v>85</v>
      </c>
      <c r="AV211" s="13" t="s">
        <v>85</v>
      </c>
      <c r="AW211" s="13" t="s">
        <v>32</v>
      </c>
      <c r="AX211" s="13" t="s">
        <v>75</v>
      </c>
      <c r="AY211" s="232" t="s">
        <v>121</v>
      </c>
    </row>
    <row r="212" spans="1:65" s="13" customFormat="1">
      <c r="B212" s="222"/>
      <c r="C212" s="223"/>
      <c r="D212" s="217" t="s">
        <v>138</v>
      </c>
      <c r="E212" s="224" t="s">
        <v>1</v>
      </c>
      <c r="F212" s="225" t="s">
        <v>546</v>
      </c>
      <c r="G212" s="223"/>
      <c r="H212" s="226">
        <v>76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138</v>
      </c>
      <c r="AU212" s="232" t="s">
        <v>85</v>
      </c>
      <c r="AV212" s="13" t="s">
        <v>85</v>
      </c>
      <c r="AW212" s="13" t="s">
        <v>32</v>
      </c>
      <c r="AX212" s="13" t="s">
        <v>75</v>
      </c>
      <c r="AY212" s="232" t="s">
        <v>121</v>
      </c>
    </row>
    <row r="213" spans="1:65" s="14" customFormat="1">
      <c r="B213" s="233"/>
      <c r="C213" s="234"/>
      <c r="D213" s="217" t="s">
        <v>138</v>
      </c>
      <c r="E213" s="235" t="s">
        <v>1</v>
      </c>
      <c r="F213" s="236" t="s">
        <v>233</v>
      </c>
      <c r="G213" s="234"/>
      <c r="H213" s="237">
        <v>472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138</v>
      </c>
      <c r="AU213" s="243" t="s">
        <v>85</v>
      </c>
      <c r="AV213" s="14" t="s">
        <v>128</v>
      </c>
      <c r="AW213" s="14" t="s">
        <v>32</v>
      </c>
      <c r="AX213" s="14" t="s">
        <v>83</v>
      </c>
      <c r="AY213" s="243" t="s">
        <v>121</v>
      </c>
    </row>
    <row r="214" spans="1:65" s="12" customFormat="1" ht="26.1" customHeight="1">
      <c r="B214" s="187"/>
      <c r="C214" s="188"/>
      <c r="D214" s="189" t="s">
        <v>74</v>
      </c>
      <c r="E214" s="190" t="s">
        <v>444</v>
      </c>
      <c r="F214" s="190" t="s">
        <v>445</v>
      </c>
      <c r="G214" s="188"/>
      <c r="H214" s="188"/>
      <c r="I214" s="191"/>
      <c r="J214" s="192">
        <f>BK214</f>
        <v>0</v>
      </c>
      <c r="K214" s="188"/>
      <c r="L214" s="193"/>
      <c r="M214" s="194"/>
      <c r="N214" s="195"/>
      <c r="O214" s="195"/>
      <c r="P214" s="196">
        <f>SUM(P215:P231)</f>
        <v>0</v>
      </c>
      <c r="Q214" s="195"/>
      <c r="R214" s="196">
        <f>SUM(R215:R231)</f>
        <v>0</v>
      </c>
      <c r="S214" s="195"/>
      <c r="T214" s="197">
        <f>SUM(T215:T231)</f>
        <v>0</v>
      </c>
      <c r="AR214" s="198" t="s">
        <v>128</v>
      </c>
      <c r="AT214" s="199" t="s">
        <v>74</v>
      </c>
      <c r="AU214" s="199" t="s">
        <v>75</v>
      </c>
      <c r="AY214" s="198" t="s">
        <v>121</v>
      </c>
      <c r="BK214" s="200">
        <f>SUM(BK215:BK231)</f>
        <v>0</v>
      </c>
    </row>
    <row r="215" spans="1:65" s="2" customFormat="1" ht="16.350000000000001" customHeight="1">
      <c r="A215" s="33"/>
      <c r="B215" s="34"/>
      <c r="C215" s="203" t="s">
        <v>299</v>
      </c>
      <c r="D215" s="203" t="s">
        <v>124</v>
      </c>
      <c r="E215" s="204" t="s">
        <v>569</v>
      </c>
      <c r="F215" s="205" t="s">
        <v>570</v>
      </c>
      <c r="G215" s="206" t="s">
        <v>127</v>
      </c>
      <c r="H215" s="207">
        <v>1</v>
      </c>
      <c r="I215" s="208"/>
      <c r="J215" s="209">
        <f>ROUND(I215*H215,2)</f>
        <v>0</v>
      </c>
      <c r="K215" s="210"/>
      <c r="L215" s="38"/>
      <c r="M215" s="211" t="s">
        <v>1</v>
      </c>
      <c r="N215" s="212" t="s">
        <v>40</v>
      </c>
      <c r="O215" s="70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5" t="s">
        <v>429</v>
      </c>
      <c r="AT215" s="215" t="s">
        <v>124</v>
      </c>
      <c r="AU215" s="215" t="s">
        <v>83</v>
      </c>
      <c r="AY215" s="16" t="s">
        <v>121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6" t="s">
        <v>83</v>
      </c>
      <c r="BK215" s="216">
        <f>ROUND(I215*H215,2)</f>
        <v>0</v>
      </c>
      <c r="BL215" s="16" t="s">
        <v>429</v>
      </c>
      <c r="BM215" s="215" t="s">
        <v>571</v>
      </c>
    </row>
    <row r="216" spans="1:65" s="2" customFormat="1" ht="19.5">
      <c r="A216" s="33"/>
      <c r="B216" s="34"/>
      <c r="C216" s="35"/>
      <c r="D216" s="217" t="s">
        <v>130</v>
      </c>
      <c r="E216" s="35"/>
      <c r="F216" s="218" t="s">
        <v>572</v>
      </c>
      <c r="G216" s="35"/>
      <c r="H216" s="35"/>
      <c r="I216" s="114"/>
      <c r="J216" s="35"/>
      <c r="K216" s="35"/>
      <c r="L216" s="38"/>
      <c r="M216" s="219"/>
      <c r="N216" s="220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130</v>
      </c>
      <c r="AU216" s="16" t="s">
        <v>83</v>
      </c>
    </row>
    <row r="217" spans="1:65" s="2" customFormat="1" ht="16.350000000000001" customHeight="1">
      <c r="A217" s="33"/>
      <c r="B217" s="34"/>
      <c r="C217" s="203" t="s">
        <v>305</v>
      </c>
      <c r="D217" s="203" t="s">
        <v>124</v>
      </c>
      <c r="E217" s="204" t="s">
        <v>573</v>
      </c>
      <c r="F217" s="205" t="s">
        <v>574</v>
      </c>
      <c r="G217" s="206" t="s">
        <v>127</v>
      </c>
      <c r="H217" s="207">
        <v>1</v>
      </c>
      <c r="I217" s="208"/>
      <c r="J217" s="209">
        <f>ROUND(I217*H217,2)</f>
        <v>0</v>
      </c>
      <c r="K217" s="210"/>
      <c r="L217" s="38"/>
      <c r="M217" s="211" t="s">
        <v>1</v>
      </c>
      <c r="N217" s="212" t="s">
        <v>40</v>
      </c>
      <c r="O217" s="70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5" t="s">
        <v>429</v>
      </c>
      <c r="AT217" s="215" t="s">
        <v>124</v>
      </c>
      <c r="AU217" s="215" t="s">
        <v>83</v>
      </c>
      <c r="AY217" s="16" t="s">
        <v>121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83</v>
      </c>
      <c r="BK217" s="216">
        <f>ROUND(I217*H217,2)</f>
        <v>0</v>
      </c>
      <c r="BL217" s="16" t="s">
        <v>429</v>
      </c>
      <c r="BM217" s="215" t="s">
        <v>575</v>
      </c>
    </row>
    <row r="218" spans="1:65" s="2" customFormat="1">
      <c r="A218" s="33"/>
      <c r="B218" s="34"/>
      <c r="C218" s="35"/>
      <c r="D218" s="217" t="s">
        <v>130</v>
      </c>
      <c r="E218" s="35"/>
      <c r="F218" s="218" t="s">
        <v>574</v>
      </c>
      <c r="G218" s="35"/>
      <c r="H218" s="35"/>
      <c r="I218" s="114"/>
      <c r="J218" s="35"/>
      <c r="K218" s="35"/>
      <c r="L218" s="38"/>
      <c r="M218" s="219"/>
      <c r="N218" s="220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130</v>
      </c>
      <c r="AU218" s="16" t="s">
        <v>83</v>
      </c>
    </row>
    <row r="219" spans="1:65" s="2" customFormat="1" ht="21.2" customHeight="1">
      <c r="A219" s="33"/>
      <c r="B219" s="34"/>
      <c r="C219" s="203" t="s">
        <v>310</v>
      </c>
      <c r="D219" s="203" t="s">
        <v>124</v>
      </c>
      <c r="E219" s="204" t="s">
        <v>458</v>
      </c>
      <c r="F219" s="205" t="s">
        <v>459</v>
      </c>
      <c r="G219" s="206" t="s">
        <v>357</v>
      </c>
      <c r="H219" s="207">
        <v>30.059000000000001</v>
      </c>
      <c r="I219" s="208"/>
      <c r="J219" s="209">
        <f>ROUND(I219*H219,2)</f>
        <v>0</v>
      </c>
      <c r="K219" s="210"/>
      <c r="L219" s="38"/>
      <c r="M219" s="211" t="s">
        <v>1</v>
      </c>
      <c r="N219" s="212" t="s">
        <v>40</v>
      </c>
      <c r="O219" s="70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5" t="s">
        <v>429</v>
      </c>
      <c r="AT219" s="215" t="s">
        <v>124</v>
      </c>
      <c r="AU219" s="215" t="s">
        <v>83</v>
      </c>
      <c r="AY219" s="16" t="s">
        <v>121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83</v>
      </c>
      <c r="BK219" s="216">
        <f>ROUND(I219*H219,2)</f>
        <v>0</v>
      </c>
      <c r="BL219" s="16" t="s">
        <v>429</v>
      </c>
      <c r="BM219" s="215" t="s">
        <v>576</v>
      </c>
    </row>
    <row r="220" spans="1:65" s="2" customFormat="1" ht="78">
      <c r="A220" s="33"/>
      <c r="B220" s="34"/>
      <c r="C220" s="35"/>
      <c r="D220" s="217" t="s">
        <v>130</v>
      </c>
      <c r="E220" s="35"/>
      <c r="F220" s="218" t="s">
        <v>461</v>
      </c>
      <c r="G220" s="35"/>
      <c r="H220" s="35"/>
      <c r="I220" s="114"/>
      <c r="J220" s="35"/>
      <c r="K220" s="35"/>
      <c r="L220" s="38"/>
      <c r="M220" s="219"/>
      <c r="N220" s="220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130</v>
      </c>
      <c r="AU220" s="16" t="s">
        <v>83</v>
      </c>
    </row>
    <row r="221" spans="1:65" s="2" customFormat="1" ht="19.5">
      <c r="A221" s="33"/>
      <c r="B221" s="34"/>
      <c r="C221" s="35"/>
      <c r="D221" s="217" t="s">
        <v>132</v>
      </c>
      <c r="E221" s="35"/>
      <c r="F221" s="221" t="s">
        <v>456</v>
      </c>
      <c r="G221" s="35"/>
      <c r="H221" s="35"/>
      <c r="I221" s="114"/>
      <c r="J221" s="35"/>
      <c r="K221" s="35"/>
      <c r="L221" s="38"/>
      <c r="M221" s="219"/>
      <c r="N221" s="220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132</v>
      </c>
      <c r="AU221" s="16" t="s">
        <v>83</v>
      </c>
    </row>
    <row r="222" spans="1:65" s="13" customFormat="1">
      <c r="B222" s="222"/>
      <c r="C222" s="223"/>
      <c r="D222" s="217" t="s">
        <v>138</v>
      </c>
      <c r="E222" s="224" t="s">
        <v>1</v>
      </c>
      <c r="F222" s="225" t="s">
        <v>562</v>
      </c>
      <c r="G222" s="223"/>
      <c r="H222" s="226">
        <v>13.566000000000001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138</v>
      </c>
      <c r="AU222" s="232" t="s">
        <v>83</v>
      </c>
      <c r="AV222" s="13" t="s">
        <v>85</v>
      </c>
      <c r="AW222" s="13" t="s">
        <v>32</v>
      </c>
      <c r="AX222" s="13" t="s">
        <v>75</v>
      </c>
      <c r="AY222" s="232" t="s">
        <v>121</v>
      </c>
    </row>
    <row r="223" spans="1:65" s="13" customFormat="1">
      <c r="B223" s="222"/>
      <c r="C223" s="223"/>
      <c r="D223" s="217" t="s">
        <v>138</v>
      </c>
      <c r="E223" s="224" t="s">
        <v>1</v>
      </c>
      <c r="F223" s="225" t="s">
        <v>563</v>
      </c>
      <c r="G223" s="223"/>
      <c r="H223" s="226">
        <v>16.492999999999999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138</v>
      </c>
      <c r="AU223" s="232" t="s">
        <v>83</v>
      </c>
      <c r="AV223" s="13" t="s">
        <v>85</v>
      </c>
      <c r="AW223" s="13" t="s">
        <v>32</v>
      </c>
      <c r="AX223" s="13" t="s">
        <v>75</v>
      </c>
      <c r="AY223" s="232" t="s">
        <v>121</v>
      </c>
    </row>
    <row r="224" spans="1:65" s="14" customFormat="1">
      <c r="B224" s="233"/>
      <c r="C224" s="234"/>
      <c r="D224" s="217" t="s">
        <v>138</v>
      </c>
      <c r="E224" s="235" t="s">
        <v>1</v>
      </c>
      <c r="F224" s="236" t="s">
        <v>233</v>
      </c>
      <c r="G224" s="234"/>
      <c r="H224" s="237">
        <v>30.058999999999997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138</v>
      </c>
      <c r="AU224" s="243" t="s">
        <v>83</v>
      </c>
      <c r="AV224" s="14" t="s">
        <v>128</v>
      </c>
      <c r="AW224" s="14" t="s">
        <v>32</v>
      </c>
      <c r="AX224" s="14" t="s">
        <v>83</v>
      </c>
      <c r="AY224" s="243" t="s">
        <v>121</v>
      </c>
    </row>
    <row r="225" spans="1:65" s="2" customFormat="1" ht="21.2" customHeight="1">
      <c r="A225" s="33"/>
      <c r="B225" s="34"/>
      <c r="C225" s="203" t="s">
        <v>316</v>
      </c>
      <c r="D225" s="203" t="s">
        <v>124</v>
      </c>
      <c r="E225" s="204" t="s">
        <v>452</v>
      </c>
      <c r="F225" s="205" t="s">
        <v>453</v>
      </c>
      <c r="G225" s="206" t="s">
        <v>357</v>
      </c>
      <c r="H225" s="207">
        <v>106.559</v>
      </c>
      <c r="I225" s="208"/>
      <c r="J225" s="209">
        <f>ROUND(I225*H225,2)</f>
        <v>0</v>
      </c>
      <c r="K225" s="210"/>
      <c r="L225" s="38"/>
      <c r="M225" s="211" t="s">
        <v>1</v>
      </c>
      <c r="N225" s="212" t="s">
        <v>40</v>
      </c>
      <c r="O225" s="70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5" t="s">
        <v>429</v>
      </c>
      <c r="AT225" s="215" t="s">
        <v>124</v>
      </c>
      <c r="AU225" s="215" t="s">
        <v>83</v>
      </c>
      <c r="AY225" s="16" t="s">
        <v>121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6" t="s">
        <v>83</v>
      </c>
      <c r="BK225" s="216">
        <f>ROUND(I225*H225,2)</f>
        <v>0</v>
      </c>
      <c r="BL225" s="16" t="s">
        <v>429</v>
      </c>
      <c r="BM225" s="215" t="s">
        <v>577</v>
      </c>
    </row>
    <row r="226" spans="1:65" s="2" customFormat="1" ht="78">
      <c r="A226" s="33"/>
      <c r="B226" s="34"/>
      <c r="C226" s="35"/>
      <c r="D226" s="217" t="s">
        <v>130</v>
      </c>
      <c r="E226" s="35"/>
      <c r="F226" s="218" t="s">
        <v>455</v>
      </c>
      <c r="G226" s="35"/>
      <c r="H226" s="35"/>
      <c r="I226" s="114"/>
      <c r="J226" s="35"/>
      <c r="K226" s="35"/>
      <c r="L226" s="38"/>
      <c r="M226" s="219"/>
      <c r="N226" s="220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130</v>
      </c>
      <c r="AU226" s="16" t="s">
        <v>83</v>
      </c>
    </row>
    <row r="227" spans="1:65" s="2" customFormat="1" ht="19.5">
      <c r="A227" s="33"/>
      <c r="B227" s="34"/>
      <c r="C227" s="35"/>
      <c r="D227" s="217" t="s">
        <v>132</v>
      </c>
      <c r="E227" s="35"/>
      <c r="F227" s="221" t="s">
        <v>456</v>
      </c>
      <c r="G227" s="35"/>
      <c r="H227" s="35"/>
      <c r="I227" s="114"/>
      <c r="J227" s="35"/>
      <c r="K227" s="35"/>
      <c r="L227" s="38"/>
      <c r="M227" s="219"/>
      <c r="N227" s="220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132</v>
      </c>
      <c r="AU227" s="16" t="s">
        <v>83</v>
      </c>
    </row>
    <row r="228" spans="1:65" s="2" customFormat="1" ht="16.350000000000001" customHeight="1">
      <c r="A228" s="33"/>
      <c r="B228" s="34"/>
      <c r="C228" s="203" t="s">
        <v>322</v>
      </c>
      <c r="D228" s="203" t="s">
        <v>124</v>
      </c>
      <c r="E228" s="204" t="s">
        <v>478</v>
      </c>
      <c r="F228" s="205" t="s">
        <v>479</v>
      </c>
      <c r="G228" s="206" t="s">
        <v>127</v>
      </c>
      <c r="H228" s="207">
        <v>1</v>
      </c>
      <c r="I228" s="208"/>
      <c r="J228" s="209">
        <f>ROUND(I228*H228,2)</f>
        <v>0</v>
      </c>
      <c r="K228" s="210"/>
      <c r="L228" s="38"/>
      <c r="M228" s="211" t="s">
        <v>1</v>
      </c>
      <c r="N228" s="212" t="s">
        <v>40</v>
      </c>
      <c r="O228" s="70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5" t="s">
        <v>429</v>
      </c>
      <c r="AT228" s="215" t="s">
        <v>124</v>
      </c>
      <c r="AU228" s="215" t="s">
        <v>83</v>
      </c>
      <c r="AY228" s="16" t="s">
        <v>121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83</v>
      </c>
      <c r="BK228" s="216">
        <f>ROUND(I228*H228,2)</f>
        <v>0</v>
      </c>
      <c r="BL228" s="16" t="s">
        <v>429</v>
      </c>
      <c r="BM228" s="215" t="s">
        <v>578</v>
      </c>
    </row>
    <row r="229" spans="1:65" s="2" customFormat="1" ht="29.25">
      <c r="A229" s="33"/>
      <c r="B229" s="34"/>
      <c r="C229" s="35"/>
      <c r="D229" s="217" t="s">
        <v>130</v>
      </c>
      <c r="E229" s="35"/>
      <c r="F229" s="218" t="s">
        <v>481</v>
      </c>
      <c r="G229" s="35"/>
      <c r="H229" s="35"/>
      <c r="I229" s="114"/>
      <c r="J229" s="35"/>
      <c r="K229" s="35"/>
      <c r="L229" s="38"/>
      <c r="M229" s="219"/>
      <c r="N229" s="220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130</v>
      </c>
      <c r="AU229" s="16" t="s">
        <v>83</v>
      </c>
    </row>
    <row r="230" spans="1:65" s="2" customFormat="1" ht="16.350000000000001" customHeight="1">
      <c r="A230" s="33"/>
      <c r="B230" s="34"/>
      <c r="C230" s="203" t="s">
        <v>329</v>
      </c>
      <c r="D230" s="203" t="s">
        <v>124</v>
      </c>
      <c r="E230" s="204" t="s">
        <v>483</v>
      </c>
      <c r="F230" s="205" t="s">
        <v>484</v>
      </c>
      <c r="G230" s="206" t="s">
        <v>127</v>
      </c>
      <c r="H230" s="207">
        <v>3</v>
      </c>
      <c r="I230" s="208"/>
      <c r="J230" s="209">
        <f>ROUND(I230*H230,2)</f>
        <v>0</v>
      </c>
      <c r="K230" s="210"/>
      <c r="L230" s="38"/>
      <c r="M230" s="211" t="s">
        <v>1</v>
      </c>
      <c r="N230" s="212" t="s">
        <v>40</v>
      </c>
      <c r="O230" s="70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5" t="s">
        <v>429</v>
      </c>
      <c r="AT230" s="215" t="s">
        <v>124</v>
      </c>
      <c r="AU230" s="215" t="s">
        <v>83</v>
      </c>
      <c r="AY230" s="16" t="s">
        <v>121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6" t="s">
        <v>83</v>
      </c>
      <c r="BK230" s="216">
        <f>ROUND(I230*H230,2)</f>
        <v>0</v>
      </c>
      <c r="BL230" s="16" t="s">
        <v>429</v>
      </c>
      <c r="BM230" s="215" t="s">
        <v>579</v>
      </c>
    </row>
    <row r="231" spans="1:65" s="2" customFormat="1" ht="29.25">
      <c r="A231" s="33"/>
      <c r="B231" s="34"/>
      <c r="C231" s="35"/>
      <c r="D231" s="217" t="s">
        <v>130</v>
      </c>
      <c r="E231" s="35"/>
      <c r="F231" s="218" t="s">
        <v>486</v>
      </c>
      <c r="G231" s="35"/>
      <c r="H231" s="35"/>
      <c r="I231" s="114"/>
      <c r="J231" s="35"/>
      <c r="K231" s="35"/>
      <c r="L231" s="38"/>
      <c r="M231" s="255"/>
      <c r="N231" s="256"/>
      <c r="O231" s="257"/>
      <c r="P231" s="257"/>
      <c r="Q231" s="257"/>
      <c r="R231" s="257"/>
      <c r="S231" s="257"/>
      <c r="T231" s="25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130</v>
      </c>
      <c r="AU231" s="16" t="s">
        <v>83</v>
      </c>
    </row>
    <row r="232" spans="1:65" s="2" customFormat="1" ht="6.95" customHeight="1">
      <c r="A232" s="33"/>
      <c r="B232" s="53"/>
      <c r="C232" s="54"/>
      <c r="D232" s="54"/>
      <c r="E232" s="54"/>
      <c r="F232" s="54"/>
      <c r="G232" s="54"/>
      <c r="H232" s="54"/>
      <c r="I232" s="151"/>
      <c r="J232" s="54"/>
      <c r="K232" s="54"/>
      <c r="L232" s="38"/>
      <c r="M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</row>
  </sheetData>
  <sheetProtection algorithmName="SHA-512" hashValue="GvwL4D1NCC8URBco1ApcvT9sMbKx0AztDGhbLMfgwg15A97XF3yiWUKUa3ayPwSsFVt2aa0wFnN8x3pP2NEK4A==" saltValue="s72rCYe5lRlzSS6R8aqGIoAUxEzVKhyOouS3FyEgL/3v3G491EDjG3r/WVe/qEDYy5EOr18QhAP95XprI92HZQ==" spinCount="100000" sheet="1" objects="1" scenarios="1" formatColumns="0" formatRows="0" autoFilter="0"/>
  <autoFilter ref="C118:K23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topLeftCell="A53" workbookViewId="0"/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7.15" customHeight="1">
      <c r="I2" s="107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6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customHeight="1">
      <c r="B4" s="19"/>
      <c r="D4" s="111" t="s">
        <v>95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.2" customHeight="1">
      <c r="B6" s="19"/>
      <c r="D6" s="113" t="s">
        <v>16</v>
      </c>
      <c r="I6" s="107"/>
      <c r="L6" s="19"/>
    </row>
    <row r="7" spans="1:46" s="1" customFormat="1" ht="16.350000000000001" customHeight="1">
      <c r="B7" s="19"/>
      <c r="E7" s="308" t="str">
        <f>'Rekapitulace stavby'!K6</f>
        <v>Oprava trati v úseku Halenkov - Velké Karlovice</v>
      </c>
      <c r="F7" s="309"/>
      <c r="G7" s="309"/>
      <c r="H7" s="309"/>
      <c r="I7" s="107"/>
      <c r="L7" s="19"/>
    </row>
    <row r="8" spans="1:46" s="2" customFormat="1" ht="12.2" customHeight="1">
      <c r="A8" s="33"/>
      <c r="B8" s="38"/>
      <c r="C8" s="33"/>
      <c r="D8" s="113" t="s">
        <v>96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350000000000001" customHeight="1">
      <c r="A9" s="33"/>
      <c r="B9" s="38"/>
      <c r="C9" s="33"/>
      <c r="D9" s="33"/>
      <c r="E9" s="310" t="s">
        <v>580</v>
      </c>
      <c r="F9" s="311"/>
      <c r="G9" s="311"/>
      <c r="H9" s="311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.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.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.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.2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2" t="str">
        <f>'Rekapitulace stavby'!E14</f>
        <v>Vyplň údaj</v>
      </c>
      <c r="F18" s="313"/>
      <c r="G18" s="313"/>
      <c r="H18" s="313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.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27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.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25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26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.2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350000000000001" customHeight="1">
      <c r="A27" s="118"/>
      <c r="B27" s="119"/>
      <c r="C27" s="118"/>
      <c r="D27" s="118"/>
      <c r="E27" s="314" t="s">
        <v>1</v>
      </c>
      <c r="F27" s="314"/>
      <c r="G27" s="314"/>
      <c r="H27" s="31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5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39</v>
      </c>
      <c r="E33" s="113" t="s">
        <v>40</v>
      </c>
      <c r="F33" s="129">
        <f>ROUND((SUM(BE119:BE142)),  2)</f>
        <v>0</v>
      </c>
      <c r="G33" s="33"/>
      <c r="H33" s="33"/>
      <c r="I33" s="130">
        <v>0.21</v>
      </c>
      <c r="J33" s="129">
        <f>ROUND(((SUM(BE119:BE142))*I33),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41</v>
      </c>
      <c r="F34" s="129">
        <f>ROUND((SUM(BF119:BF142)),  2)</f>
        <v>0</v>
      </c>
      <c r="G34" s="33"/>
      <c r="H34" s="33"/>
      <c r="I34" s="130">
        <v>0.15</v>
      </c>
      <c r="J34" s="129">
        <f>ROUND(((SUM(BF119:BF142))*I34),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ROUND((SUM(BG119:BG142)),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ROUND((SUM(BH119:BH142)),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ROUND((SUM(BI119:BI142)),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5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.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350000000000001" customHeight="1">
      <c r="A85" s="33"/>
      <c r="B85" s="34"/>
      <c r="C85" s="35"/>
      <c r="D85" s="35"/>
      <c r="E85" s="306" t="str">
        <f>E7</f>
        <v>Oprava trati v úseku Halenkov - Velké Karlovice</v>
      </c>
      <c r="F85" s="307"/>
      <c r="G85" s="307"/>
      <c r="H85" s="307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.2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350000000000001" customHeight="1">
      <c r="A87" s="33"/>
      <c r="B87" s="34"/>
      <c r="C87" s="35"/>
      <c r="D87" s="35"/>
      <c r="E87" s="285" t="str">
        <f>E9</f>
        <v>SO 03 - Oprava GPK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.2" customHeight="1">
      <c r="A89" s="33"/>
      <c r="B89" s="34"/>
      <c r="C89" s="28" t="s">
        <v>20</v>
      </c>
      <c r="D89" s="35"/>
      <c r="E89" s="35"/>
      <c r="F89" s="26" t="str">
        <f>F12</f>
        <v>Trať Vsetín – Velké Karlovice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4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4.75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99</v>
      </c>
      <c r="D94" s="156"/>
      <c r="E94" s="156"/>
      <c r="F94" s="156"/>
      <c r="G94" s="156"/>
      <c r="H94" s="156"/>
      <c r="I94" s="157"/>
      <c r="J94" s="158" t="s">
        <v>100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" customHeight="1">
      <c r="A96" s="33"/>
      <c r="B96" s="34"/>
      <c r="C96" s="159" t="s">
        <v>101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customHeight="1">
      <c r="B97" s="160"/>
      <c r="C97" s="161"/>
      <c r="D97" s="162" t="s">
        <v>103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104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105</v>
      </c>
      <c r="E99" s="163"/>
      <c r="F99" s="163"/>
      <c r="G99" s="163"/>
      <c r="H99" s="163"/>
      <c r="I99" s="164"/>
      <c r="J99" s="165">
        <f>J135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.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350000000000001" customHeight="1">
      <c r="A109" s="33"/>
      <c r="B109" s="34"/>
      <c r="C109" s="35"/>
      <c r="D109" s="35"/>
      <c r="E109" s="306" t="str">
        <f>E7</f>
        <v>Oprava trati v úseku Halenkov - Velké Karlovice</v>
      </c>
      <c r="F109" s="307"/>
      <c r="G109" s="307"/>
      <c r="H109" s="307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.2" customHeight="1">
      <c r="A110" s="33"/>
      <c r="B110" s="34"/>
      <c r="C110" s="28" t="s">
        <v>96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350000000000001" customHeight="1">
      <c r="A111" s="33"/>
      <c r="B111" s="34"/>
      <c r="C111" s="35"/>
      <c r="D111" s="35"/>
      <c r="E111" s="285" t="str">
        <f>E9</f>
        <v>SO 03 - Oprava GPK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.2" customHeight="1">
      <c r="A113" s="33"/>
      <c r="B113" s="34"/>
      <c r="C113" s="28" t="s">
        <v>20</v>
      </c>
      <c r="D113" s="35"/>
      <c r="E113" s="35"/>
      <c r="F113" s="26" t="str">
        <f>F12</f>
        <v>Trať Vsetín – Velké Karlovice</v>
      </c>
      <c r="G113" s="35"/>
      <c r="H113" s="35"/>
      <c r="I113" s="116" t="s">
        <v>22</v>
      </c>
      <c r="J113" s="65">
        <f>IF(J12="","",J12)</f>
        <v>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4" customHeight="1">
      <c r="A115" s="33"/>
      <c r="B115" s="34"/>
      <c r="C115" s="28" t="s">
        <v>23</v>
      </c>
      <c r="D115" s="35"/>
      <c r="E115" s="35"/>
      <c r="F115" s="26" t="str">
        <f>E15</f>
        <v>Správa železnic, státní organizace</v>
      </c>
      <c r="G115" s="35"/>
      <c r="H115" s="35"/>
      <c r="I115" s="116" t="s">
        <v>30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4.75" customHeight="1">
      <c r="A116" s="33"/>
      <c r="B116" s="34"/>
      <c r="C116" s="28" t="s">
        <v>28</v>
      </c>
      <c r="D116" s="35"/>
      <c r="E116" s="35"/>
      <c r="F116" s="26" t="str">
        <f>IF(E18="","",E18)</f>
        <v>Vyplň údaj</v>
      </c>
      <c r="G116" s="35"/>
      <c r="H116" s="35"/>
      <c r="I116" s="116" t="s">
        <v>33</v>
      </c>
      <c r="J116" s="31" t="str">
        <f>E24</f>
        <v>Správa železnic, státní organizace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107</v>
      </c>
      <c r="D118" s="177" t="s">
        <v>60</v>
      </c>
      <c r="E118" s="177" t="s">
        <v>56</v>
      </c>
      <c r="F118" s="177" t="s">
        <v>57</v>
      </c>
      <c r="G118" s="177" t="s">
        <v>108</v>
      </c>
      <c r="H118" s="177" t="s">
        <v>109</v>
      </c>
      <c r="I118" s="178" t="s">
        <v>110</v>
      </c>
      <c r="J118" s="179" t="s">
        <v>100</v>
      </c>
      <c r="K118" s="180" t="s">
        <v>111</v>
      </c>
      <c r="L118" s="181"/>
      <c r="M118" s="74" t="s">
        <v>1</v>
      </c>
      <c r="N118" s="75" t="s">
        <v>39</v>
      </c>
      <c r="O118" s="75" t="s">
        <v>112</v>
      </c>
      <c r="P118" s="75" t="s">
        <v>113</v>
      </c>
      <c r="Q118" s="75" t="s">
        <v>114</v>
      </c>
      <c r="R118" s="75" t="s">
        <v>115</v>
      </c>
      <c r="S118" s="75" t="s">
        <v>116</v>
      </c>
      <c r="T118" s="76" t="s">
        <v>117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7" customHeight="1">
      <c r="A119" s="33"/>
      <c r="B119" s="34"/>
      <c r="C119" s="81" t="s">
        <v>118</v>
      </c>
      <c r="D119" s="35"/>
      <c r="E119" s="35"/>
      <c r="F119" s="35"/>
      <c r="G119" s="35"/>
      <c r="H119" s="35"/>
      <c r="I119" s="114"/>
      <c r="J119" s="182">
        <f>BK119</f>
        <v>0</v>
      </c>
      <c r="K119" s="35"/>
      <c r="L119" s="38"/>
      <c r="M119" s="77"/>
      <c r="N119" s="183"/>
      <c r="O119" s="78"/>
      <c r="P119" s="184">
        <f>P120+P135</f>
        <v>0</v>
      </c>
      <c r="Q119" s="78"/>
      <c r="R119" s="184">
        <f>R120+R135</f>
        <v>196.46199999999999</v>
      </c>
      <c r="S119" s="78"/>
      <c r="T119" s="185">
        <f>T120+T135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74</v>
      </c>
      <c r="AU119" s="16" t="s">
        <v>102</v>
      </c>
      <c r="BK119" s="186">
        <f>BK120+BK135</f>
        <v>0</v>
      </c>
    </row>
    <row r="120" spans="1:65" s="12" customFormat="1" ht="26.1" customHeight="1">
      <c r="B120" s="187"/>
      <c r="C120" s="188"/>
      <c r="D120" s="189" t="s">
        <v>74</v>
      </c>
      <c r="E120" s="190" t="s">
        <v>119</v>
      </c>
      <c r="F120" s="190" t="s">
        <v>120</v>
      </c>
      <c r="G120" s="188"/>
      <c r="H120" s="188"/>
      <c r="I120" s="191"/>
      <c r="J120" s="192">
        <f>BK120</f>
        <v>0</v>
      </c>
      <c r="K120" s="188"/>
      <c r="L120" s="193"/>
      <c r="M120" s="194"/>
      <c r="N120" s="195"/>
      <c r="O120" s="195"/>
      <c r="P120" s="196">
        <f>P121</f>
        <v>0</v>
      </c>
      <c r="Q120" s="195"/>
      <c r="R120" s="196">
        <f>R121</f>
        <v>196.46199999999999</v>
      </c>
      <c r="S120" s="195"/>
      <c r="T120" s="197">
        <f>T121</f>
        <v>0</v>
      </c>
      <c r="AR120" s="198" t="s">
        <v>83</v>
      </c>
      <c r="AT120" s="199" t="s">
        <v>74</v>
      </c>
      <c r="AU120" s="199" t="s">
        <v>75</v>
      </c>
      <c r="AY120" s="198" t="s">
        <v>121</v>
      </c>
      <c r="BK120" s="200">
        <f>BK121</f>
        <v>0</v>
      </c>
    </row>
    <row r="121" spans="1:65" s="12" customFormat="1" ht="22.7" customHeight="1">
      <c r="B121" s="187"/>
      <c r="C121" s="188"/>
      <c r="D121" s="189" t="s">
        <v>74</v>
      </c>
      <c r="E121" s="201" t="s">
        <v>122</v>
      </c>
      <c r="F121" s="201" t="s">
        <v>123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SUM(P122:P134)</f>
        <v>0</v>
      </c>
      <c r="Q121" s="195"/>
      <c r="R121" s="196">
        <f>SUM(R122:R134)</f>
        <v>196.46199999999999</v>
      </c>
      <c r="S121" s="195"/>
      <c r="T121" s="197">
        <f>SUM(T122:T134)</f>
        <v>0</v>
      </c>
      <c r="AR121" s="198" t="s">
        <v>83</v>
      </c>
      <c r="AT121" s="199" t="s">
        <v>74</v>
      </c>
      <c r="AU121" s="199" t="s">
        <v>83</v>
      </c>
      <c r="AY121" s="198" t="s">
        <v>121</v>
      </c>
      <c r="BK121" s="200">
        <f>SUM(BK122:BK134)</f>
        <v>0</v>
      </c>
    </row>
    <row r="122" spans="1:65" s="2" customFormat="1" ht="16.350000000000001" customHeight="1">
      <c r="A122" s="33"/>
      <c r="B122" s="34"/>
      <c r="C122" s="203" t="s">
        <v>83</v>
      </c>
      <c r="D122" s="203" t="s">
        <v>124</v>
      </c>
      <c r="E122" s="204" t="s">
        <v>179</v>
      </c>
      <c r="F122" s="205" t="s">
        <v>180</v>
      </c>
      <c r="G122" s="206" t="s">
        <v>181</v>
      </c>
      <c r="H122" s="207">
        <v>115.565</v>
      </c>
      <c r="I122" s="208"/>
      <c r="J122" s="209">
        <f>ROUND(I122*H122,2)</f>
        <v>0</v>
      </c>
      <c r="K122" s="210"/>
      <c r="L122" s="38"/>
      <c r="M122" s="211" t="s">
        <v>1</v>
      </c>
      <c r="N122" s="212" t="s">
        <v>40</v>
      </c>
      <c r="O122" s="70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5" t="s">
        <v>128</v>
      </c>
      <c r="AT122" s="215" t="s">
        <v>124</v>
      </c>
      <c r="AU122" s="215" t="s">
        <v>85</v>
      </c>
      <c r="AY122" s="16" t="s">
        <v>121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83</v>
      </c>
      <c r="BK122" s="216">
        <f>ROUND(I122*H122,2)</f>
        <v>0</v>
      </c>
      <c r="BL122" s="16" t="s">
        <v>128</v>
      </c>
      <c r="BM122" s="215" t="s">
        <v>581</v>
      </c>
    </row>
    <row r="123" spans="1:65" s="2" customFormat="1" ht="29.25">
      <c r="A123" s="33"/>
      <c r="B123" s="34"/>
      <c r="C123" s="35"/>
      <c r="D123" s="217" t="s">
        <v>130</v>
      </c>
      <c r="E123" s="35"/>
      <c r="F123" s="218" t="s">
        <v>183</v>
      </c>
      <c r="G123" s="35"/>
      <c r="H123" s="35"/>
      <c r="I123" s="114"/>
      <c r="J123" s="35"/>
      <c r="K123" s="35"/>
      <c r="L123" s="38"/>
      <c r="M123" s="219"/>
      <c r="N123" s="220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130</v>
      </c>
      <c r="AU123" s="16" t="s">
        <v>85</v>
      </c>
    </row>
    <row r="124" spans="1:65" s="13" customFormat="1">
      <c r="B124" s="222"/>
      <c r="C124" s="223"/>
      <c r="D124" s="217" t="s">
        <v>138</v>
      </c>
      <c r="E124" s="223"/>
      <c r="F124" s="225" t="s">
        <v>582</v>
      </c>
      <c r="G124" s="223"/>
      <c r="H124" s="226">
        <v>115.565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138</v>
      </c>
      <c r="AU124" s="232" t="s">
        <v>85</v>
      </c>
      <c r="AV124" s="13" t="s">
        <v>85</v>
      </c>
      <c r="AW124" s="13" t="s">
        <v>4</v>
      </c>
      <c r="AX124" s="13" t="s">
        <v>83</v>
      </c>
      <c r="AY124" s="232" t="s">
        <v>121</v>
      </c>
    </row>
    <row r="125" spans="1:65" s="2" customFormat="1" ht="16.350000000000001" customHeight="1">
      <c r="A125" s="33"/>
      <c r="B125" s="34"/>
      <c r="C125" s="203" t="s">
        <v>85</v>
      </c>
      <c r="D125" s="203" t="s">
        <v>124</v>
      </c>
      <c r="E125" s="204" t="s">
        <v>323</v>
      </c>
      <c r="F125" s="205" t="s">
        <v>324</v>
      </c>
      <c r="G125" s="206" t="s">
        <v>143</v>
      </c>
      <c r="H125" s="207">
        <v>1.133</v>
      </c>
      <c r="I125" s="208"/>
      <c r="J125" s="209">
        <f>ROUND(I125*H125,2)</f>
        <v>0</v>
      </c>
      <c r="K125" s="210"/>
      <c r="L125" s="38"/>
      <c r="M125" s="211" t="s">
        <v>1</v>
      </c>
      <c r="N125" s="212" t="s">
        <v>40</v>
      </c>
      <c r="O125" s="70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5" t="s">
        <v>128</v>
      </c>
      <c r="AT125" s="215" t="s">
        <v>124</v>
      </c>
      <c r="AU125" s="215" t="s">
        <v>85</v>
      </c>
      <c r="AY125" s="16" t="s">
        <v>121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83</v>
      </c>
      <c r="BK125" s="216">
        <f>ROUND(I125*H125,2)</f>
        <v>0</v>
      </c>
      <c r="BL125" s="16" t="s">
        <v>128</v>
      </c>
      <c r="BM125" s="215" t="s">
        <v>583</v>
      </c>
    </row>
    <row r="126" spans="1:65" s="2" customFormat="1" ht="48.75">
      <c r="A126" s="33"/>
      <c r="B126" s="34"/>
      <c r="C126" s="35"/>
      <c r="D126" s="217" t="s">
        <v>130</v>
      </c>
      <c r="E126" s="35"/>
      <c r="F126" s="218" t="s">
        <v>326</v>
      </c>
      <c r="G126" s="35"/>
      <c r="H126" s="35"/>
      <c r="I126" s="114"/>
      <c r="J126" s="35"/>
      <c r="K126" s="35"/>
      <c r="L126" s="38"/>
      <c r="M126" s="219"/>
      <c r="N126" s="220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130</v>
      </c>
      <c r="AU126" s="16" t="s">
        <v>85</v>
      </c>
    </row>
    <row r="127" spans="1:65" s="2" customFormat="1" ht="19.5">
      <c r="A127" s="33"/>
      <c r="B127" s="34"/>
      <c r="C127" s="35"/>
      <c r="D127" s="217" t="s">
        <v>132</v>
      </c>
      <c r="E127" s="35"/>
      <c r="F127" s="221" t="s">
        <v>327</v>
      </c>
      <c r="G127" s="35"/>
      <c r="H127" s="35"/>
      <c r="I127" s="114"/>
      <c r="J127" s="35"/>
      <c r="K127" s="35"/>
      <c r="L127" s="38"/>
      <c r="M127" s="219"/>
      <c r="N127" s="220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132</v>
      </c>
      <c r="AU127" s="16" t="s">
        <v>85</v>
      </c>
    </row>
    <row r="128" spans="1:65" s="13" customFormat="1">
      <c r="B128" s="222"/>
      <c r="C128" s="223"/>
      <c r="D128" s="217" t="s">
        <v>138</v>
      </c>
      <c r="E128" s="224" t="s">
        <v>1</v>
      </c>
      <c r="F128" s="225" t="s">
        <v>584</v>
      </c>
      <c r="G128" s="223"/>
      <c r="H128" s="226">
        <v>0.57999999999999996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138</v>
      </c>
      <c r="AU128" s="232" t="s">
        <v>85</v>
      </c>
      <c r="AV128" s="13" t="s">
        <v>85</v>
      </c>
      <c r="AW128" s="13" t="s">
        <v>32</v>
      </c>
      <c r="AX128" s="13" t="s">
        <v>75</v>
      </c>
      <c r="AY128" s="232" t="s">
        <v>121</v>
      </c>
    </row>
    <row r="129" spans="1:65" s="13" customFormat="1">
      <c r="B129" s="222"/>
      <c r="C129" s="223"/>
      <c r="D129" s="217" t="s">
        <v>138</v>
      </c>
      <c r="E129" s="224" t="s">
        <v>1</v>
      </c>
      <c r="F129" s="225" t="s">
        <v>585</v>
      </c>
      <c r="G129" s="223"/>
      <c r="H129" s="226">
        <v>0.4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138</v>
      </c>
      <c r="AU129" s="232" t="s">
        <v>85</v>
      </c>
      <c r="AV129" s="13" t="s">
        <v>85</v>
      </c>
      <c r="AW129" s="13" t="s">
        <v>32</v>
      </c>
      <c r="AX129" s="13" t="s">
        <v>75</v>
      </c>
      <c r="AY129" s="232" t="s">
        <v>121</v>
      </c>
    </row>
    <row r="130" spans="1:65" s="13" customFormat="1">
      <c r="B130" s="222"/>
      <c r="C130" s="223"/>
      <c r="D130" s="217" t="s">
        <v>138</v>
      </c>
      <c r="E130" s="224" t="s">
        <v>1</v>
      </c>
      <c r="F130" s="225" t="s">
        <v>586</v>
      </c>
      <c r="G130" s="223"/>
      <c r="H130" s="226">
        <v>0.153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138</v>
      </c>
      <c r="AU130" s="232" t="s">
        <v>85</v>
      </c>
      <c r="AV130" s="13" t="s">
        <v>85</v>
      </c>
      <c r="AW130" s="13" t="s">
        <v>32</v>
      </c>
      <c r="AX130" s="13" t="s">
        <v>75</v>
      </c>
      <c r="AY130" s="232" t="s">
        <v>121</v>
      </c>
    </row>
    <row r="131" spans="1:65" s="14" customFormat="1">
      <c r="B131" s="233"/>
      <c r="C131" s="234"/>
      <c r="D131" s="217" t="s">
        <v>138</v>
      </c>
      <c r="E131" s="235" t="s">
        <v>1</v>
      </c>
      <c r="F131" s="236" t="s">
        <v>233</v>
      </c>
      <c r="G131" s="234"/>
      <c r="H131" s="237">
        <v>1.133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138</v>
      </c>
      <c r="AU131" s="243" t="s">
        <v>85</v>
      </c>
      <c r="AV131" s="14" t="s">
        <v>128</v>
      </c>
      <c r="AW131" s="14" t="s">
        <v>32</v>
      </c>
      <c r="AX131" s="14" t="s">
        <v>83</v>
      </c>
      <c r="AY131" s="243" t="s">
        <v>121</v>
      </c>
    </row>
    <row r="132" spans="1:65" s="2" customFormat="1" ht="16.350000000000001" customHeight="1">
      <c r="A132" s="33"/>
      <c r="B132" s="34"/>
      <c r="C132" s="244" t="s">
        <v>140</v>
      </c>
      <c r="D132" s="244" t="s">
        <v>354</v>
      </c>
      <c r="E132" s="245" t="s">
        <v>373</v>
      </c>
      <c r="F132" s="246" t="s">
        <v>374</v>
      </c>
      <c r="G132" s="247" t="s">
        <v>357</v>
      </c>
      <c r="H132" s="248">
        <v>196.46199999999999</v>
      </c>
      <c r="I132" s="249"/>
      <c r="J132" s="250">
        <f>ROUND(I132*H132,2)</f>
        <v>0</v>
      </c>
      <c r="K132" s="251"/>
      <c r="L132" s="252"/>
      <c r="M132" s="253" t="s">
        <v>1</v>
      </c>
      <c r="N132" s="254" t="s">
        <v>40</v>
      </c>
      <c r="O132" s="70"/>
      <c r="P132" s="213">
        <f>O132*H132</f>
        <v>0</v>
      </c>
      <c r="Q132" s="213">
        <v>1</v>
      </c>
      <c r="R132" s="213">
        <f>Q132*H132</f>
        <v>196.46199999999999</v>
      </c>
      <c r="S132" s="213">
        <v>0</v>
      </c>
      <c r="T132" s="21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5" t="s">
        <v>165</v>
      </c>
      <c r="AT132" s="215" t="s">
        <v>354</v>
      </c>
      <c r="AU132" s="215" t="s">
        <v>85</v>
      </c>
      <c r="AY132" s="16" t="s">
        <v>121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83</v>
      </c>
      <c r="BK132" s="216">
        <f>ROUND(I132*H132,2)</f>
        <v>0</v>
      </c>
      <c r="BL132" s="16" t="s">
        <v>128</v>
      </c>
      <c r="BM132" s="215" t="s">
        <v>587</v>
      </c>
    </row>
    <row r="133" spans="1:65" s="2" customFormat="1">
      <c r="A133" s="33"/>
      <c r="B133" s="34"/>
      <c r="C133" s="35"/>
      <c r="D133" s="217" t="s">
        <v>130</v>
      </c>
      <c r="E133" s="35"/>
      <c r="F133" s="218" t="s">
        <v>374</v>
      </c>
      <c r="G133" s="35"/>
      <c r="H133" s="35"/>
      <c r="I133" s="114"/>
      <c r="J133" s="35"/>
      <c r="K133" s="35"/>
      <c r="L133" s="38"/>
      <c r="M133" s="219"/>
      <c r="N133" s="220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130</v>
      </c>
      <c r="AU133" s="16" t="s">
        <v>85</v>
      </c>
    </row>
    <row r="134" spans="1:65" s="13" customFormat="1">
      <c r="B134" s="222"/>
      <c r="C134" s="223"/>
      <c r="D134" s="217" t="s">
        <v>138</v>
      </c>
      <c r="E134" s="224" t="s">
        <v>1</v>
      </c>
      <c r="F134" s="225" t="s">
        <v>588</v>
      </c>
      <c r="G134" s="223"/>
      <c r="H134" s="226">
        <v>196.46199999999999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138</v>
      </c>
      <c r="AU134" s="232" t="s">
        <v>85</v>
      </c>
      <c r="AV134" s="13" t="s">
        <v>85</v>
      </c>
      <c r="AW134" s="13" t="s">
        <v>32</v>
      </c>
      <c r="AX134" s="13" t="s">
        <v>83</v>
      </c>
      <c r="AY134" s="232" t="s">
        <v>121</v>
      </c>
    </row>
    <row r="135" spans="1:65" s="12" customFormat="1" ht="26.1" customHeight="1">
      <c r="B135" s="187"/>
      <c r="C135" s="188"/>
      <c r="D135" s="189" t="s">
        <v>74</v>
      </c>
      <c r="E135" s="190" t="s">
        <v>444</v>
      </c>
      <c r="F135" s="190" t="s">
        <v>445</v>
      </c>
      <c r="G135" s="188"/>
      <c r="H135" s="188"/>
      <c r="I135" s="191"/>
      <c r="J135" s="192">
        <f>BK135</f>
        <v>0</v>
      </c>
      <c r="K135" s="188"/>
      <c r="L135" s="193"/>
      <c r="M135" s="194"/>
      <c r="N135" s="195"/>
      <c r="O135" s="195"/>
      <c r="P135" s="196">
        <f>SUM(P136:P142)</f>
        <v>0</v>
      </c>
      <c r="Q135" s="195"/>
      <c r="R135" s="196">
        <f>SUM(R136:R142)</f>
        <v>0</v>
      </c>
      <c r="S135" s="195"/>
      <c r="T135" s="197">
        <f>SUM(T136:T142)</f>
        <v>0</v>
      </c>
      <c r="AR135" s="198" t="s">
        <v>128</v>
      </c>
      <c r="AT135" s="199" t="s">
        <v>74</v>
      </c>
      <c r="AU135" s="199" t="s">
        <v>75</v>
      </c>
      <c r="AY135" s="198" t="s">
        <v>121</v>
      </c>
      <c r="BK135" s="200">
        <f>SUM(BK136:BK142)</f>
        <v>0</v>
      </c>
    </row>
    <row r="136" spans="1:65" s="2" customFormat="1" ht="16.350000000000001" customHeight="1">
      <c r="A136" s="33"/>
      <c r="B136" s="34"/>
      <c r="C136" s="203" t="s">
        <v>128</v>
      </c>
      <c r="D136" s="203" t="s">
        <v>124</v>
      </c>
      <c r="E136" s="204" t="s">
        <v>569</v>
      </c>
      <c r="F136" s="205" t="s">
        <v>570</v>
      </c>
      <c r="G136" s="206" t="s">
        <v>127</v>
      </c>
      <c r="H136" s="207">
        <v>2</v>
      </c>
      <c r="I136" s="208"/>
      <c r="J136" s="209">
        <f>ROUND(I136*H136,2)</f>
        <v>0</v>
      </c>
      <c r="K136" s="210"/>
      <c r="L136" s="38"/>
      <c r="M136" s="211" t="s">
        <v>1</v>
      </c>
      <c r="N136" s="212" t="s">
        <v>40</v>
      </c>
      <c r="O136" s="70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5" t="s">
        <v>429</v>
      </c>
      <c r="AT136" s="215" t="s">
        <v>124</v>
      </c>
      <c r="AU136" s="215" t="s">
        <v>83</v>
      </c>
      <c r="AY136" s="16" t="s">
        <v>121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83</v>
      </c>
      <c r="BK136" s="216">
        <f>ROUND(I136*H136,2)</f>
        <v>0</v>
      </c>
      <c r="BL136" s="16" t="s">
        <v>429</v>
      </c>
      <c r="BM136" s="215" t="s">
        <v>589</v>
      </c>
    </row>
    <row r="137" spans="1:65" s="2" customFormat="1" ht="19.5">
      <c r="A137" s="33"/>
      <c r="B137" s="34"/>
      <c r="C137" s="35"/>
      <c r="D137" s="217" t="s">
        <v>130</v>
      </c>
      <c r="E137" s="35"/>
      <c r="F137" s="218" t="s">
        <v>572</v>
      </c>
      <c r="G137" s="35"/>
      <c r="H137" s="35"/>
      <c r="I137" s="114"/>
      <c r="J137" s="35"/>
      <c r="K137" s="35"/>
      <c r="L137" s="38"/>
      <c r="M137" s="219"/>
      <c r="N137" s="220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130</v>
      </c>
      <c r="AU137" s="16" t="s">
        <v>83</v>
      </c>
    </row>
    <row r="138" spans="1:65" s="2" customFormat="1" ht="16.350000000000001" customHeight="1">
      <c r="A138" s="33"/>
      <c r="B138" s="34"/>
      <c r="C138" s="203" t="s">
        <v>122</v>
      </c>
      <c r="D138" s="203" t="s">
        <v>124</v>
      </c>
      <c r="E138" s="204" t="s">
        <v>573</v>
      </c>
      <c r="F138" s="205" t="s">
        <v>574</v>
      </c>
      <c r="G138" s="206" t="s">
        <v>127</v>
      </c>
      <c r="H138" s="207">
        <v>2</v>
      </c>
      <c r="I138" s="208"/>
      <c r="J138" s="209">
        <f>ROUND(I138*H138,2)</f>
        <v>0</v>
      </c>
      <c r="K138" s="210"/>
      <c r="L138" s="38"/>
      <c r="M138" s="211" t="s">
        <v>1</v>
      </c>
      <c r="N138" s="212" t="s">
        <v>40</v>
      </c>
      <c r="O138" s="70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5" t="s">
        <v>429</v>
      </c>
      <c r="AT138" s="215" t="s">
        <v>124</v>
      </c>
      <c r="AU138" s="215" t="s">
        <v>83</v>
      </c>
      <c r="AY138" s="16" t="s">
        <v>121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83</v>
      </c>
      <c r="BK138" s="216">
        <f>ROUND(I138*H138,2)</f>
        <v>0</v>
      </c>
      <c r="BL138" s="16" t="s">
        <v>429</v>
      </c>
      <c r="BM138" s="215" t="s">
        <v>590</v>
      </c>
    </row>
    <row r="139" spans="1:65" s="2" customFormat="1">
      <c r="A139" s="33"/>
      <c r="B139" s="34"/>
      <c r="C139" s="35"/>
      <c r="D139" s="217" t="s">
        <v>130</v>
      </c>
      <c r="E139" s="35"/>
      <c r="F139" s="218" t="s">
        <v>574</v>
      </c>
      <c r="G139" s="35"/>
      <c r="H139" s="35"/>
      <c r="I139" s="114"/>
      <c r="J139" s="35"/>
      <c r="K139" s="35"/>
      <c r="L139" s="38"/>
      <c r="M139" s="219"/>
      <c r="N139" s="220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130</v>
      </c>
      <c r="AU139" s="16" t="s">
        <v>83</v>
      </c>
    </row>
    <row r="140" spans="1:65" s="2" customFormat="1" ht="21.2" customHeight="1">
      <c r="A140" s="33"/>
      <c r="B140" s="34"/>
      <c r="C140" s="203" t="s">
        <v>154</v>
      </c>
      <c r="D140" s="203" t="s">
        <v>124</v>
      </c>
      <c r="E140" s="204" t="s">
        <v>452</v>
      </c>
      <c r="F140" s="205" t="s">
        <v>453</v>
      </c>
      <c r="G140" s="206" t="s">
        <v>357</v>
      </c>
      <c r="H140" s="207">
        <v>196.46199999999999</v>
      </c>
      <c r="I140" s="208"/>
      <c r="J140" s="209">
        <f>ROUND(I140*H140,2)</f>
        <v>0</v>
      </c>
      <c r="K140" s="210"/>
      <c r="L140" s="38"/>
      <c r="M140" s="211" t="s">
        <v>1</v>
      </c>
      <c r="N140" s="212" t="s">
        <v>40</v>
      </c>
      <c r="O140" s="70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5" t="s">
        <v>429</v>
      </c>
      <c r="AT140" s="215" t="s">
        <v>124</v>
      </c>
      <c r="AU140" s="215" t="s">
        <v>83</v>
      </c>
      <c r="AY140" s="16" t="s">
        <v>121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83</v>
      </c>
      <c r="BK140" s="216">
        <f>ROUND(I140*H140,2)</f>
        <v>0</v>
      </c>
      <c r="BL140" s="16" t="s">
        <v>429</v>
      </c>
      <c r="BM140" s="215" t="s">
        <v>591</v>
      </c>
    </row>
    <row r="141" spans="1:65" s="2" customFormat="1" ht="78">
      <c r="A141" s="33"/>
      <c r="B141" s="34"/>
      <c r="C141" s="35"/>
      <c r="D141" s="217" t="s">
        <v>130</v>
      </c>
      <c r="E141" s="35"/>
      <c r="F141" s="218" t="s">
        <v>455</v>
      </c>
      <c r="G141" s="35"/>
      <c r="H141" s="35"/>
      <c r="I141" s="114"/>
      <c r="J141" s="35"/>
      <c r="K141" s="35"/>
      <c r="L141" s="38"/>
      <c r="M141" s="219"/>
      <c r="N141" s="220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130</v>
      </c>
      <c r="AU141" s="16" t="s">
        <v>83</v>
      </c>
    </row>
    <row r="142" spans="1:65" s="2" customFormat="1" ht="19.5">
      <c r="A142" s="33"/>
      <c r="B142" s="34"/>
      <c r="C142" s="35"/>
      <c r="D142" s="217" t="s">
        <v>132</v>
      </c>
      <c r="E142" s="35"/>
      <c r="F142" s="221" t="s">
        <v>456</v>
      </c>
      <c r="G142" s="35"/>
      <c r="H142" s="35"/>
      <c r="I142" s="114"/>
      <c r="J142" s="35"/>
      <c r="K142" s="35"/>
      <c r="L142" s="38"/>
      <c r="M142" s="255"/>
      <c r="N142" s="256"/>
      <c r="O142" s="257"/>
      <c r="P142" s="257"/>
      <c r="Q142" s="257"/>
      <c r="R142" s="257"/>
      <c r="S142" s="257"/>
      <c r="T142" s="25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132</v>
      </c>
      <c r="AU142" s="16" t="s">
        <v>83</v>
      </c>
    </row>
    <row r="143" spans="1:65" s="2" customFormat="1" ht="6.95" customHeight="1">
      <c r="A143" s="33"/>
      <c r="B143" s="53"/>
      <c r="C143" s="54"/>
      <c r="D143" s="54"/>
      <c r="E143" s="54"/>
      <c r="F143" s="54"/>
      <c r="G143" s="54"/>
      <c r="H143" s="54"/>
      <c r="I143" s="151"/>
      <c r="J143" s="54"/>
      <c r="K143" s="54"/>
      <c r="L143" s="38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algorithmName="SHA-512" hashValue="dVZe1FRu1MruDp9qHCqyrSWGx1KDLz/Ga61mMVZIvMNGWoH6IsvS4uEqUnqT/TEmJSgkKMsy3Ge/mY7dgAoNqQ==" saltValue="Q7xZu5fO9BVk873AvbvmHlXvJrdfZ7MJY/xTORMxzSsJeH/h4PRdbrH78Yoc48shjJhV9nDA2cMQgT8PadzAmA==" spinCount="100000" sheet="1" objects="1" scenarios="1" formatColumns="0" formatRows="0" autoFilter="0"/>
  <autoFilter ref="C118:K14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7.15" customHeight="1">
      <c r="I2" s="107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6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customHeight="1">
      <c r="B4" s="19"/>
      <c r="D4" s="111" t="s">
        <v>95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.2" customHeight="1">
      <c r="B6" s="19"/>
      <c r="D6" s="113" t="s">
        <v>16</v>
      </c>
      <c r="I6" s="107"/>
      <c r="L6" s="19"/>
    </row>
    <row r="7" spans="1:46" s="1" customFormat="1" ht="16.350000000000001" customHeight="1">
      <c r="B7" s="19"/>
      <c r="E7" s="308" t="str">
        <f>'Rekapitulace stavby'!K6</f>
        <v>Oprava trati v úseku Halenkov - Velké Karlovice</v>
      </c>
      <c r="F7" s="309"/>
      <c r="G7" s="309"/>
      <c r="H7" s="309"/>
      <c r="I7" s="107"/>
      <c r="L7" s="19"/>
    </row>
    <row r="8" spans="1:46" s="2" customFormat="1" ht="12.2" customHeight="1">
      <c r="A8" s="33"/>
      <c r="B8" s="38"/>
      <c r="C8" s="33"/>
      <c r="D8" s="113" t="s">
        <v>96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350000000000001" customHeight="1">
      <c r="A9" s="33"/>
      <c r="B9" s="38"/>
      <c r="C9" s="33"/>
      <c r="D9" s="33"/>
      <c r="E9" s="310" t="s">
        <v>592</v>
      </c>
      <c r="F9" s="311"/>
      <c r="G9" s="311"/>
      <c r="H9" s="311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.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.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.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.2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2" t="str">
        <f>'Rekapitulace stavby'!E14</f>
        <v>Vyplň údaj</v>
      </c>
      <c r="F18" s="313"/>
      <c r="G18" s="313"/>
      <c r="H18" s="313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.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27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.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25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26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.2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350000000000001" customHeight="1">
      <c r="A27" s="118"/>
      <c r="B27" s="119"/>
      <c r="C27" s="118"/>
      <c r="D27" s="118"/>
      <c r="E27" s="314" t="s">
        <v>1</v>
      </c>
      <c r="F27" s="314"/>
      <c r="G27" s="314"/>
      <c r="H27" s="31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5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39</v>
      </c>
      <c r="E33" s="113" t="s">
        <v>40</v>
      </c>
      <c r="F33" s="129">
        <f>ROUND((SUM(BE117:BE140)),  2)</f>
        <v>0</v>
      </c>
      <c r="G33" s="33"/>
      <c r="H33" s="33"/>
      <c r="I33" s="130">
        <v>0.21</v>
      </c>
      <c r="J33" s="129">
        <f>ROUND(((SUM(BE117:BE140))*I33),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41</v>
      </c>
      <c r="F34" s="129">
        <f>ROUND((SUM(BF117:BF140)),  2)</f>
        <v>0</v>
      </c>
      <c r="G34" s="33"/>
      <c r="H34" s="33"/>
      <c r="I34" s="130">
        <v>0.15</v>
      </c>
      <c r="J34" s="129">
        <f>ROUND(((SUM(BF117:BF140))*I34),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ROUND((SUM(BG117:BG140)),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ROUND((SUM(BH117:BH140)),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ROUND((SUM(BI117:BI140)),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5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.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350000000000001" customHeight="1">
      <c r="A85" s="33"/>
      <c r="B85" s="34"/>
      <c r="C85" s="35"/>
      <c r="D85" s="35"/>
      <c r="E85" s="306" t="str">
        <f>E7</f>
        <v>Oprava trati v úseku Halenkov - Velké Karlovice</v>
      </c>
      <c r="F85" s="307"/>
      <c r="G85" s="307"/>
      <c r="H85" s="307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.2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350000000000001" customHeight="1">
      <c r="A87" s="33"/>
      <c r="B87" s="34"/>
      <c r="C87" s="35"/>
      <c r="D87" s="35"/>
      <c r="E87" s="285" t="str">
        <f>E9</f>
        <v>VRN - Vedlejší rozpočtové náklady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.2" customHeight="1">
      <c r="A89" s="33"/>
      <c r="B89" s="34"/>
      <c r="C89" s="28" t="s">
        <v>20</v>
      </c>
      <c r="D89" s="35"/>
      <c r="E89" s="35"/>
      <c r="F89" s="26" t="str">
        <f>F12</f>
        <v>Trať Vsetín – Velké Karlovice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4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4.75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99</v>
      </c>
      <c r="D94" s="156"/>
      <c r="E94" s="156"/>
      <c r="F94" s="156"/>
      <c r="G94" s="156"/>
      <c r="H94" s="156"/>
      <c r="I94" s="157"/>
      <c r="J94" s="158" t="s">
        <v>100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" customHeight="1">
      <c r="A96" s="33"/>
      <c r="B96" s="34"/>
      <c r="C96" s="159" t="s">
        <v>101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customHeight="1">
      <c r="B97" s="160"/>
      <c r="C97" s="161"/>
      <c r="D97" s="162" t="s">
        <v>592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106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.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350000000000001" customHeight="1">
      <c r="A107" s="33"/>
      <c r="B107" s="34"/>
      <c r="C107" s="35"/>
      <c r="D107" s="35"/>
      <c r="E107" s="306" t="str">
        <f>E7</f>
        <v>Oprava trati v úseku Halenkov - Velké Karlovice</v>
      </c>
      <c r="F107" s="307"/>
      <c r="G107" s="307"/>
      <c r="H107" s="307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.2" customHeight="1">
      <c r="A108" s="33"/>
      <c r="B108" s="34"/>
      <c r="C108" s="28" t="s">
        <v>96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350000000000001" customHeight="1">
      <c r="A109" s="33"/>
      <c r="B109" s="34"/>
      <c r="C109" s="35"/>
      <c r="D109" s="35"/>
      <c r="E109" s="285" t="str">
        <f>E9</f>
        <v>VRN - Vedlejší rozpočtové náklady</v>
      </c>
      <c r="F109" s="305"/>
      <c r="G109" s="305"/>
      <c r="H109" s="30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.2" customHeight="1">
      <c r="A111" s="33"/>
      <c r="B111" s="34"/>
      <c r="C111" s="28" t="s">
        <v>20</v>
      </c>
      <c r="D111" s="35"/>
      <c r="E111" s="35"/>
      <c r="F111" s="26" t="str">
        <f>F12</f>
        <v>Trať Vsetín – Velké Karlovice</v>
      </c>
      <c r="G111" s="35"/>
      <c r="H111" s="35"/>
      <c r="I111" s="116" t="s">
        <v>22</v>
      </c>
      <c r="J111" s="65">
        <f>IF(J12="","",J12)</f>
        <v>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4" customHeight="1">
      <c r="A113" s="33"/>
      <c r="B113" s="34"/>
      <c r="C113" s="28" t="s">
        <v>23</v>
      </c>
      <c r="D113" s="35"/>
      <c r="E113" s="35"/>
      <c r="F113" s="26" t="str">
        <f>E15</f>
        <v>Správa železnic, státní organizace</v>
      </c>
      <c r="G113" s="35"/>
      <c r="H113" s="35"/>
      <c r="I113" s="116" t="s">
        <v>30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4.75" customHeight="1">
      <c r="A114" s="33"/>
      <c r="B114" s="34"/>
      <c r="C114" s="28" t="s">
        <v>28</v>
      </c>
      <c r="D114" s="35"/>
      <c r="E114" s="35"/>
      <c r="F114" s="26" t="str">
        <f>IF(E18="","",E18)</f>
        <v>Vyplň údaj</v>
      </c>
      <c r="G114" s="35"/>
      <c r="H114" s="35"/>
      <c r="I114" s="116" t="s">
        <v>33</v>
      </c>
      <c r="J114" s="31" t="str">
        <f>E24</f>
        <v>Správa železnic, státní organizace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107</v>
      </c>
      <c r="D116" s="177" t="s">
        <v>60</v>
      </c>
      <c r="E116" s="177" t="s">
        <v>56</v>
      </c>
      <c r="F116" s="177" t="s">
        <v>57</v>
      </c>
      <c r="G116" s="177" t="s">
        <v>108</v>
      </c>
      <c r="H116" s="177" t="s">
        <v>109</v>
      </c>
      <c r="I116" s="178" t="s">
        <v>110</v>
      </c>
      <c r="J116" s="179" t="s">
        <v>100</v>
      </c>
      <c r="K116" s="180" t="s">
        <v>111</v>
      </c>
      <c r="L116" s="181"/>
      <c r="M116" s="74" t="s">
        <v>1</v>
      </c>
      <c r="N116" s="75" t="s">
        <v>39</v>
      </c>
      <c r="O116" s="75" t="s">
        <v>112</v>
      </c>
      <c r="P116" s="75" t="s">
        <v>113</v>
      </c>
      <c r="Q116" s="75" t="s">
        <v>114</v>
      </c>
      <c r="R116" s="75" t="s">
        <v>115</v>
      </c>
      <c r="S116" s="75" t="s">
        <v>116</v>
      </c>
      <c r="T116" s="76" t="s">
        <v>117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7" customHeight="1">
      <c r="A117" s="33"/>
      <c r="B117" s="34"/>
      <c r="C117" s="81" t="s">
        <v>118</v>
      </c>
      <c r="D117" s="35"/>
      <c r="E117" s="35"/>
      <c r="F117" s="35"/>
      <c r="G117" s="35"/>
      <c r="H117" s="35"/>
      <c r="I117" s="114"/>
      <c r="J117" s="182">
        <f>BK117</f>
        <v>0</v>
      </c>
      <c r="K117" s="35"/>
      <c r="L117" s="38"/>
      <c r="M117" s="77"/>
      <c r="N117" s="183"/>
      <c r="O117" s="78"/>
      <c r="P117" s="184">
        <f>P118</f>
        <v>0</v>
      </c>
      <c r="Q117" s="78"/>
      <c r="R117" s="184">
        <f>R118</f>
        <v>0</v>
      </c>
      <c r="S117" s="78"/>
      <c r="T117" s="18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74</v>
      </c>
      <c r="AU117" s="16" t="s">
        <v>102</v>
      </c>
      <c r="BK117" s="186">
        <f>BK118</f>
        <v>0</v>
      </c>
    </row>
    <row r="118" spans="1:65" s="12" customFormat="1" ht="26.1" customHeight="1">
      <c r="B118" s="187"/>
      <c r="C118" s="188"/>
      <c r="D118" s="189" t="s">
        <v>74</v>
      </c>
      <c r="E118" s="190" t="s">
        <v>92</v>
      </c>
      <c r="F118" s="190" t="s">
        <v>93</v>
      </c>
      <c r="G118" s="188"/>
      <c r="H118" s="188"/>
      <c r="I118" s="191"/>
      <c r="J118" s="192">
        <f>BK118</f>
        <v>0</v>
      </c>
      <c r="K118" s="188"/>
      <c r="L118" s="193"/>
      <c r="M118" s="194"/>
      <c r="N118" s="195"/>
      <c r="O118" s="195"/>
      <c r="P118" s="196">
        <f>SUM(P119:P140)</f>
        <v>0</v>
      </c>
      <c r="Q118" s="195"/>
      <c r="R118" s="196">
        <f>SUM(R119:R140)</f>
        <v>0</v>
      </c>
      <c r="S118" s="195"/>
      <c r="T118" s="197">
        <f>SUM(T119:T140)</f>
        <v>0</v>
      </c>
      <c r="AR118" s="198" t="s">
        <v>122</v>
      </c>
      <c r="AT118" s="199" t="s">
        <v>74</v>
      </c>
      <c r="AU118" s="199" t="s">
        <v>75</v>
      </c>
      <c r="AY118" s="198" t="s">
        <v>121</v>
      </c>
      <c r="BK118" s="200">
        <f>SUM(BK119:BK140)</f>
        <v>0</v>
      </c>
    </row>
    <row r="119" spans="1:65" s="2" customFormat="1" ht="16.350000000000001" customHeight="1">
      <c r="A119" s="33"/>
      <c r="B119" s="34"/>
      <c r="C119" s="203" t="s">
        <v>83</v>
      </c>
      <c r="D119" s="203" t="s">
        <v>124</v>
      </c>
      <c r="E119" s="204" t="s">
        <v>593</v>
      </c>
      <c r="F119" s="205" t="s">
        <v>594</v>
      </c>
      <c r="G119" s="206" t="s">
        <v>595</v>
      </c>
      <c r="H119" s="259"/>
      <c r="I119" s="208"/>
      <c r="J119" s="209">
        <f>ROUND(I119*H119,2)</f>
        <v>0</v>
      </c>
      <c r="K119" s="210"/>
      <c r="L119" s="38"/>
      <c r="M119" s="211" t="s">
        <v>1</v>
      </c>
      <c r="N119" s="212" t="s">
        <v>40</v>
      </c>
      <c r="O119" s="70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5" t="s">
        <v>429</v>
      </c>
      <c r="AT119" s="215" t="s">
        <v>124</v>
      </c>
      <c r="AU119" s="215" t="s">
        <v>83</v>
      </c>
      <c r="AY119" s="16" t="s">
        <v>121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83</v>
      </c>
      <c r="BK119" s="216">
        <f>ROUND(I119*H119,2)</f>
        <v>0</v>
      </c>
      <c r="BL119" s="16" t="s">
        <v>429</v>
      </c>
      <c r="BM119" s="215" t="s">
        <v>596</v>
      </c>
    </row>
    <row r="120" spans="1:65" s="2" customFormat="1">
      <c r="A120" s="33"/>
      <c r="B120" s="34"/>
      <c r="C120" s="35"/>
      <c r="D120" s="217" t="s">
        <v>130</v>
      </c>
      <c r="E120" s="35"/>
      <c r="F120" s="218" t="s">
        <v>594</v>
      </c>
      <c r="G120" s="35"/>
      <c r="H120" s="35"/>
      <c r="I120" s="114"/>
      <c r="J120" s="35"/>
      <c r="K120" s="35"/>
      <c r="L120" s="38"/>
      <c r="M120" s="219"/>
      <c r="N120" s="220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130</v>
      </c>
      <c r="AU120" s="16" t="s">
        <v>83</v>
      </c>
    </row>
    <row r="121" spans="1:65" s="2" customFormat="1" ht="19.5">
      <c r="A121" s="33"/>
      <c r="B121" s="34"/>
      <c r="C121" s="35"/>
      <c r="D121" s="217" t="s">
        <v>132</v>
      </c>
      <c r="E121" s="35"/>
      <c r="F121" s="221" t="s">
        <v>597</v>
      </c>
      <c r="G121" s="35"/>
      <c r="H121" s="35"/>
      <c r="I121" s="114"/>
      <c r="J121" s="35"/>
      <c r="K121" s="35"/>
      <c r="L121" s="38"/>
      <c r="M121" s="219"/>
      <c r="N121" s="220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132</v>
      </c>
      <c r="AU121" s="16" t="s">
        <v>83</v>
      </c>
    </row>
    <row r="122" spans="1:65" s="13" customFormat="1">
      <c r="B122" s="222"/>
      <c r="C122" s="223"/>
      <c r="D122" s="217" t="s">
        <v>138</v>
      </c>
      <c r="E122" s="224" t="s">
        <v>1</v>
      </c>
      <c r="F122" s="225" t="s">
        <v>598</v>
      </c>
      <c r="G122" s="223"/>
      <c r="H122" s="226">
        <v>2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138</v>
      </c>
      <c r="AU122" s="232" t="s">
        <v>83</v>
      </c>
      <c r="AV122" s="13" t="s">
        <v>85</v>
      </c>
      <c r="AW122" s="13" t="s">
        <v>32</v>
      </c>
      <c r="AX122" s="13" t="s">
        <v>83</v>
      </c>
      <c r="AY122" s="232" t="s">
        <v>121</v>
      </c>
    </row>
    <row r="123" spans="1:65" s="2" customFormat="1" ht="16.350000000000001" customHeight="1">
      <c r="A123" s="33"/>
      <c r="B123" s="34"/>
      <c r="C123" s="203" t="s">
        <v>85</v>
      </c>
      <c r="D123" s="203" t="s">
        <v>124</v>
      </c>
      <c r="E123" s="204" t="s">
        <v>599</v>
      </c>
      <c r="F123" s="205" t="s">
        <v>600</v>
      </c>
      <c r="G123" s="206" t="s">
        <v>595</v>
      </c>
      <c r="H123" s="259"/>
      <c r="I123" s="208"/>
      <c r="J123" s="209">
        <f>ROUND(I123*H123,2)</f>
        <v>0</v>
      </c>
      <c r="K123" s="210"/>
      <c r="L123" s="38"/>
      <c r="M123" s="211" t="s">
        <v>1</v>
      </c>
      <c r="N123" s="212" t="s">
        <v>40</v>
      </c>
      <c r="O123" s="70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5" t="s">
        <v>128</v>
      </c>
      <c r="AT123" s="215" t="s">
        <v>124</v>
      </c>
      <c r="AU123" s="215" t="s">
        <v>83</v>
      </c>
      <c r="AY123" s="16" t="s">
        <v>121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83</v>
      </c>
      <c r="BK123" s="216">
        <f>ROUND(I123*H123,2)</f>
        <v>0</v>
      </c>
      <c r="BL123" s="16" t="s">
        <v>128</v>
      </c>
      <c r="BM123" s="215" t="s">
        <v>601</v>
      </c>
    </row>
    <row r="124" spans="1:65" s="2" customFormat="1" ht="29.25">
      <c r="A124" s="33"/>
      <c r="B124" s="34"/>
      <c r="C124" s="35"/>
      <c r="D124" s="217" t="s">
        <v>130</v>
      </c>
      <c r="E124" s="35"/>
      <c r="F124" s="218" t="s">
        <v>602</v>
      </c>
      <c r="G124" s="35"/>
      <c r="H124" s="35"/>
      <c r="I124" s="114"/>
      <c r="J124" s="35"/>
      <c r="K124" s="35"/>
      <c r="L124" s="38"/>
      <c r="M124" s="219"/>
      <c r="N124" s="220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130</v>
      </c>
      <c r="AU124" s="16" t="s">
        <v>83</v>
      </c>
    </row>
    <row r="125" spans="1:65" s="2" customFormat="1" ht="19.5">
      <c r="A125" s="33"/>
      <c r="B125" s="34"/>
      <c r="C125" s="35"/>
      <c r="D125" s="217" t="s">
        <v>132</v>
      </c>
      <c r="E125" s="35"/>
      <c r="F125" s="221" t="s">
        <v>597</v>
      </c>
      <c r="G125" s="35"/>
      <c r="H125" s="35"/>
      <c r="I125" s="114"/>
      <c r="J125" s="35"/>
      <c r="K125" s="35"/>
      <c r="L125" s="38"/>
      <c r="M125" s="219"/>
      <c r="N125" s="220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132</v>
      </c>
      <c r="AU125" s="16" t="s">
        <v>83</v>
      </c>
    </row>
    <row r="126" spans="1:65" s="13" customFormat="1">
      <c r="B126" s="222"/>
      <c r="C126" s="223"/>
      <c r="D126" s="217" t="s">
        <v>138</v>
      </c>
      <c r="E126" s="224" t="s">
        <v>1</v>
      </c>
      <c r="F126" s="225" t="s">
        <v>603</v>
      </c>
      <c r="G126" s="223"/>
      <c r="H126" s="226">
        <v>6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138</v>
      </c>
      <c r="AU126" s="232" t="s">
        <v>83</v>
      </c>
      <c r="AV126" s="13" t="s">
        <v>85</v>
      </c>
      <c r="AW126" s="13" t="s">
        <v>32</v>
      </c>
      <c r="AX126" s="13" t="s">
        <v>83</v>
      </c>
      <c r="AY126" s="232" t="s">
        <v>121</v>
      </c>
    </row>
    <row r="127" spans="1:65" s="2" customFormat="1" ht="21.2" customHeight="1">
      <c r="A127" s="33"/>
      <c r="B127" s="34"/>
      <c r="C127" s="203" t="s">
        <v>140</v>
      </c>
      <c r="D127" s="203" t="s">
        <v>124</v>
      </c>
      <c r="E127" s="204" t="s">
        <v>604</v>
      </c>
      <c r="F127" s="205" t="s">
        <v>605</v>
      </c>
      <c r="G127" s="206" t="s">
        <v>143</v>
      </c>
      <c r="H127" s="207">
        <v>2.0739999999999998</v>
      </c>
      <c r="I127" s="208"/>
      <c r="J127" s="209">
        <f>ROUND(I127*H127,2)</f>
        <v>0</v>
      </c>
      <c r="K127" s="210"/>
      <c r="L127" s="38"/>
      <c r="M127" s="211" t="s">
        <v>1</v>
      </c>
      <c r="N127" s="212" t="s">
        <v>40</v>
      </c>
      <c r="O127" s="70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5" t="s">
        <v>429</v>
      </c>
      <c r="AT127" s="215" t="s">
        <v>124</v>
      </c>
      <c r="AU127" s="215" t="s">
        <v>83</v>
      </c>
      <c r="AY127" s="16" t="s">
        <v>121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83</v>
      </c>
      <c r="BK127" s="216">
        <f>ROUND(I127*H127,2)</f>
        <v>0</v>
      </c>
      <c r="BL127" s="16" t="s">
        <v>429</v>
      </c>
      <c r="BM127" s="215" t="s">
        <v>606</v>
      </c>
    </row>
    <row r="128" spans="1:65" s="2" customFormat="1" ht="39">
      <c r="A128" s="33"/>
      <c r="B128" s="34"/>
      <c r="C128" s="35"/>
      <c r="D128" s="217" t="s">
        <v>130</v>
      </c>
      <c r="E128" s="35"/>
      <c r="F128" s="218" t="s">
        <v>607</v>
      </c>
      <c r="G128" s="35"/>
      <c r="H128" s="35"/>
      <c r="I128" s="114"/>
      <c r="J128" s="35"/>
      <c r="K128" s="35"/>
      <c r="L128" s="38"/>
      <c r="M128" s="219"/>
      <c r="N128" s="220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130</v>
      </c>
      <c r="AU128" s="16" t="s">
        <v>83</v>
      </c>
    </row>
    <row r="129" spans="1:65" s="13" customFormat="1">
      <c r="B129" s="222"/>
      <c r="C129" s="223"/>
      <c r="D129" s="217" t="s">
        <v>138</v>
      </c>
      <c r="E129" s="224" t="s">
        <v>1</v>
      </c>
      <c r="F129" s="225" t="s">
        <v>608</v>
      </c>
      <c r="G129" s="223"/>
      <c r="H129" s="226">
        <v>2.0739999999999998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138</v>
      </c>
      <c r="AU129" s="232" t="s">
        <v>83</v>
      </c>
      <c r="AV129" s="13" t="s">
        <v>85</v>
      </c>
      <c r="AW129" s="13" t="s">
        <v>32</v>
      </c>
      <c r="AX129" s="13" t="s">
        <v>83</v>
      </c>
      <c r="AY129" s="232" t="s">
        <v>121</v>
      </c>
    </row>
    <row r="130" spans="1:65" s="2" customFormat="1" ht="16.350000000000001" customHeight="1">
      <c r="A130" s="33"/>
      <c r="B130" s="34"/>
      <c r="C130" s="203" t="s">
        <v>128</v>
      </c>
      <c r="D130" s="203" t="s">
        <v>124</v>
      </c>
      <c r="E130" s="204" t="s">
        <v>609</v>
      </c>
      <c r="F130" s="205" t="s">
        <v>610</v>
      </c>
      <c r="G130" s="206" t="s">
        <v>143</v>
      </c>
      <c r="H130" s="207">
        <v>2.0739999999999998</v>
      </c>
      <c r="I130" s="208"/>
      <c r="J130" s="209">
        <f>ROUND(I130*H130,2)</f>
        <v>0</v>
      </c>
      <c r="K130" s="210"/>
      <c r="L130" s="38"/>
      <c r="M130" s="211" t="s">
        <v>1</v>
      </c>
      <c r="N130" s="212" t="s">
        <v>40</v>
      </c>
      <c r="O130" s="70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5" t="s">
        <v>429</v>
      </c>
      <c r="AT130" s="215" t="s">
        <v>124</v>
      </c>
      <c r="AU130" s="215" t="s">
        <v>83</v>
      </c>
      <c r="AY130" s="16" t="s">
        <v>121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83</v>
      </c>
      <c r="BK130" s="216">
        <f>ROUND(I130*H130,2)</f>
        <v>0</v>
      </c>
      <c r="BL130" s="16" t="s">
        <v>429</v>
      </c>
      <c r="BM130" s="215" t="s">
        <v>611</v>
      </c>
    </row>
    <row r="131" spans="1:65" s="2" customFormat="1" ht="39">
      <c r="A131" s="33"/>
      <c r="B131" s="34"/>
      <c r="C131" s="35"/>
      <c r="D131" s="217" t="s">
        <v>130</v>
      </c>
      <c r="E131" s="35"/>
      <c r="F131" s="218" t="s">
        <v>612</v>
      </c>
      <c r="G131" s="35"/>
      <c r="H131" s="35"/>
      <c r="I131" s="114"/>
      <c r="J131" s="35"/>
      <c r="K131" s="35"/>
      <c r="L131" s="38"/>
      <c r="M131" s="219"/>
      <c r="N131" s="220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130</v>
      </c>
      <c r="AU131" s="16" t="s">
        <v>83</v>
      </c>
    </row>
    <row r="132" spans="1:65" s="13" customFormat="1">
      <c r="B132" s="222"/>
      <c r="C132" s="223"/>
      <c r="D132" s="217" t="s">
        <v>138</v>
      </c>
      <c r="E132" s="224" t="s">
        <v>1</v>
      </c>
      <c r="F132" s="225" t="s">
        <v>613</v>
      </c>
      <c r="G132" s="223"/>
      <c r="H132" s="226">
        <v>2.0739999999999998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138</v>
      </c>
      <c r="AU132" s="232" t="s">
        <v>83</v>
      </c>
      <c r="AV132" s="13" t="s">
        <v>85</v>
      </c>
      <c r="AW132" s="13" t="s">
        <v>32</v>
      </c>
      <c r="AX132" s="13" t="s">
        <v>83</v>
      </c>
      <c r="AY132" s="232" t="s">
        <v>121</v>
      </c>
    </row>
    <row r="133" spans="1:65" s="2" customFormat="1" ht="16.350000000000001" customHeight="1">
      <c r="A133" s="33"/>
      <c r="B133" s="34"/>
      <c r="C133" s="203" t="s">
        <v>122</v>
      </c>
      <c r="D133" s="203" t="s">
        <v>124</v>
      </c>
      <c r="E133" s="204" t="s">
        <v>614</v>
      </c>
      <c r="F133" s="205" t="s">
        <v>615</v>
      </c>
      <c r="G133" s="206" t="s">
        <v>188</v>
      </c>
      <c r="H133" s="207">
        <v>941</v>
      </c>
      <c r="I133" s="208"/>
      <c r="J133" s="209">
        <f>ROUND(I133*H133,2)</f>
        <v>0</v>
      </c>
      <c r="K133" s="210"/>
      <c r="L133" s="38"/>
      <c r="M133" s="211" t="s">
        <v>1</v>
      </c>
      <c r="N133" s="212" t="s">
        <v>40</v>
      </c>
      <c r="O133" s="70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5" t="s">
        <v>429</v>
      </c>
      <c r="AT133" s="215" t="s">
        <v>124</v>
      </c>
      <c r="AU133" s="215" t="s">
        <v>83</v>
      </c>
      <c r="AY133" s="16" t="s">
        <v>121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83</v>
      </c>
      <c r="BK133" s="216">
        <f>ROUND(I133*H133,2)</f>
        <v>0</v>
      </c>
      <c r="BL133" s="16" t="s">
        <v>429</v>
      </c>
      <c r="BM133" s="215" t="s">
        <v>616</v>
      </c>
    </row>
    <row r="134" spans="1:65" s="2" customFormat="1" ht="29.25">
      <c r="A134" s="33"/>
      <c r="B134" s="34"/>
      <c r="C134" s="35"/>
      <c r="D134" s="217" t="s">
        <v>130</v>
      </c>
      <c r="E134" s="35"/>
      <c r="F134" s="218" t="s">
        <v>617</v>
      </c>
      <c r="G134" s="35"/>
      <c r="H134" s="35"/>
      <c r="I134" s="114"/>
      <c r="J134" s="35"/>
      <c r="K134" s="35"/>
      <c r="L134" s="38"/>
      <c r="M134" s="219"/>
      <c r="N134" s="220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130</v>
      </c>
      <c r="AU134" s="16" t="s">
        <v>83</v>
      </c>
    </row>
    <row r="135" spans="1:65" s="13" customFormat="1">
      <c r="B135" s="222"/>
      <c r="C135" s="223"/>
      <c r="D135" s="217" t="s">
        <v>138</v>
      </c>
      <c r="E135" s="224" t="s">
        <v>1</v>
      </c>
      <c r="F135" s="225" t="s">
        <v>618</v>
      </c>
      <c r="G135" s="223"/>
      <c r="H135" s="226">
        <v>941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138</v>
      </c>
      <c r="AU135" s="232" t="s">
        <v>83</v>
      </c>
      <c r="AV135" s="13" t="s">
        <v>85</v>
      </c>
      <c r="AW135" s="13" t="s">
        <v>32</v>
      </c>
      <c r="AX135" s="13" t="s">
        <v>75</v>
      </c>
      <c r="AY135" s="232" t="s">
        <v>121</v>
      </c>
    </row>
    <row r="136" spans="1:65" s="14" customFormat="1">
      <c r="B136" s="233"/>
      <c r="C136" s="234"/>
      <c r="D136" s="217" t="s">
        <v>138</v>
      </c>
      <c r="E136" s="235" t="s">
        <v>1</v>
      </c>
      <c r="F136" s="236" t="s">
        <v>233</v>
      </c>
      <c r="G136" s="234"/>
      <c r="H136" s="237">
        <v>941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138</v>
      </c>
      <c r="AU136" s="243" t="s">
        <v>83</v>
      </c>
      <c r="AV136" s="14" t="s">
        <v>128</v>
      </c>
      <c r="AW136" s="14" t="s">
        <v>32</v>
      </c>
      <c r="AX136" s="14" t="s">
        <v>83</v>
      </c>
      <c r="AY136" s="243" t="s">
        <v>121</v>
      </c>
    </row>
    <row r="137" spans="1:65" s="2" customFormat="1" ht="21.2" customHeight="1">
      <c r="A137" s="33"/>
      <c r="B137" s="34"/>
      <c r="C137" s="203" t="s">
        <v>154</v>
      </c>
      <c r="D137" s="203" t="s">
        <v>124</v>
      </c>
      <c r="E137" s="204" t="s">
        <v>619</v>
      </c>
      <c r="F137" s="205" t="s">
        <v>620</v>
      </c>
      <c r="G137" s="206" t="s">
        <v>621</v>
      </c>
      <c r="H137" s="207">
        <v>112</v>
      </c>
      <c r="I137" s="208"/>
      <c r="J137" s="209">
        <f>ROUND(I137*H137,2)</f>
        <v>0</v>
      </c>
      <c r="K137" s="210"/>
      <c r="L137" s="38"/>
      <c r="M137" s="211" t="s">
        <v>1</v>
      </c>
      <c r="N137" s="212" t="s">
        <v>40</v>
      </c>
      <c r="O137" s="70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5" t="s">
        <v>128</v>
      </c>
      <c r="AT137" s="215" t="s">
        <v>124</v>
      </c>
      <c r="AU137" s="215" t="s">
        <v>83</v>
      </c>
      <c r="AY137" s="16" t="s">
        <v>121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83</v>
      </c>
      <c r="BK137" s="216">
        <f>ROUND(I137*H137,2)</f>
        <v>0</v>
      </c>
      <c r="BL137" s="16" t="s">
        <v>128</v>
      </c>
      <c r="BM137" s="215" t="s">
        <v>622</v>
      </c>
    </row>
    <row r="138" spans="1:65" s="2" customFormat="1">
      <c r="A138" s="33"/>
      <c r="B138" s="34"/>
      <c r="C138" s="35"/>
      <c r="D138" s="217" t="s">
        <v>130</v>
      </c>
      <c r="E138" s="35"/>
      <c r="F138" s="218" t="s">
        <v>620</v>
      </c>
      <c r="G138" s="35"/>
      <c r="H138" s="35"/>
      <c r="I138" s="114"/>
      <c r="J138" s="35"/>
      <c r="K138" s="35"/>
      <c r="L138" s="38"/>
      <c r="M138" s="219"/>
      <c r="N138" s="220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130</v>
      </c>
      <c r="AU138" s="16" t="s">
        <v>83</v>
      </c>
    </row>
    <row r="139" spans="1:65" s="2" customFormat="1" ht="19.5">
      <c r="A139" s="33"/>
      <c r="B139" s="34"/>
      <c r="C139" s="35"/>
      <c r="D139" s="217" t="s">
        <v>132</v>
      </c>
      <c r="E139" s="35"/>
      <c r="F139" s="221" t="s">
        <v>623</v>
      </c>
      <c r="G139" s="35"/>
      <c r="H139" s="35"/>
      <c r="I139" s="114"/>
      <c r="J139" s="35"/>
      <c r="K139" s="35"/>
      <c r="L139" s="38"/>
      <c r="M139" s="219"/>
      <c r="N139" s="220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132</v>
      </c>
      <c r="AU139" s="16" t="s">
        <v>83</v>
      </c>
    </row>
    <row r="140" spans="1:65" s="13" customFormat="1">
      <c r="B140" s="222"/>
      <c r="C140" s="223"/>
      <c r="D140" s="217" t="s">
        <v>138</v>
      </c>
      <c r="E140" s="224" t="s">
        <v>1</v>
      </c>
      <c r="F140" s="225" t="s">
        <v>624</v>
      </c>
      <c r="G140" s="223"/>
      <c r="H140" s="226">
        <v>112</v>
      </c>
      <c r="I140" s="227"/>
      <c r="J140" s="223"/>
      <c r="K140" s="223"/>
      <c r="L140" s="228"/>
      <c r="M140" s="260"/>
      <c r="N140" s="261"/>
      <c r="O140" s="261"/>
      <c r="P140" s="261"/>
      <c r="Q140" s="261"/>
      <c r="R140" s="261"/>
      <c r="S140" s="261"/>
      <c r="T140" s="262"/>
      <c r="AT140" s="232" t="s">
        <v>138</v>
      </c>
      <c r="AU140" s="232" t="s">
        <v>83</v>
      </c>
      <c r="AV140" s="13" t="s">
        <v>85</v>
      </c>
      <c r="AW140" s="13" t="s">
        <v>32</v>
      </c>
      <c r="AX140" s="13" t="s">
        <v>83</v>
      </c>
      <c r="AY140" s="232" t="s">
        <v>121</v>
      </c>
    </row>
    <row r="141" spans="1:65" s="2" customFormat="1" ht="6.95" customHeight="1">
      <c r="A141" s="33"/>
      <c r="B141" s="53"/>
      <c r="C141" s="54"/>
      <c r="D141" s="54"/>
      <c r="E141" s="54"/>
      <c r="F141" s="54"/>
      <c r="G141" s="54"/>
      <c r="H141" s="54"/>
      <c r="I141" s="151"/>
      <c r="J141" s="54"/>
      <c r="K141" s="54"/>
      <c r="L141" s="38"/>
      <c r="M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</sheetData>
  <sheetProtection algorithmName="SHA-512" hashValue="TFbirxXRMxKx+uuo7bA0+xLjgpbSdzLKhe9wTCffYEj1WpuBUTiex8gfoN4Fu5pZpiP7jSRFwip3hz8ZqT2zBw==" saltValue="Kdc5/iCc6bJqWsZvYclfAdVFdXVjGTXoEaTDPNiVcB/dBBBPZFAEBOKcqiVe7Ti6wWM7/ygk6p2KlQMUC6DEHg==" spinCount="100000" sheet="1" objects="1" scenarios="1" formatColumns="0" formatRows="0" autoFilter="0"/>
  <autoFilter ref="C116:K14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Huslenky Bařiny</vt:lpstr>
      <vt:lpstr>SO 02 - Halenkov</vt:lpstr>
      <vt:lpstr>SO 03 - Oprava GPK</vt:lpstr>
      <vt:lpstr>VRN - Vedlejší rozpočtové...</vt:lpstr>
      <vt:lpstr>'Rekapitulace stavby'!Názvy_tisku</vt:lpstr>
      <vt:lpstr>'SO 01 - Huslenky Bařiny'!Názvy_tisku</vt:lpstr>
      <vt:lpstr>'SO 02 - Halenkov'!Názvy_tisku</vt:lpstr>
      <vt:lpstr>'SO 03 - Oprava GPK'!Názvy_tisku</vt:lpstr>
      <vt:lpstr>'VRN - Vedlejší rozpočtové...'!Názvy_tisku</vt:lpstr>
      <vt:lpstr>'Rekapitulace stavby'!Oblast_tisku</vt:lpstr>
      <vt:lpstr>'SO 01 - Huslenky Bařiny'!Oblast_tisku</vt:lpstr>
      <vt:lpstr>'SO 02 - Halenkov'!Oblast_tisku</vt:lpstr>
      <vt:lpstr>'SO 03 - Oprava GPK'!Oblast_tisku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Vendel Jiří, Ing.</dc:creator>
  <cp:lastModifiedBy>Duda Vlastimil, Ing.</cp:lastModifiedBy>
  <dcterms:created xsi:type="dcterms:W3CDTF">2020-02-26T13:49:27Z</dcterms:created>
  <dcterms:modified xsi:type="dcterms:W3CDTF">2020-03-04T07:04:24Z</dcterms:modified>
</cp:coreProperties>
</file>